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560"/>
  </bookViews>
  <sheets>
    <sheet name="Wycena el. opr." sheetId="1" r:id="rId1"/>
    <sheet name="Symulator" sheetId="2" r:id="rId2"/>
  </sheets>
  <definedNames>
    <definedName name="_xlnm.Print_Area" localSheetId="0">'Wycena el. opr.'!$A$1:$F$27</definedName>
  </definedNames>
  <calcPr calcId="145621"/>
</workbook>
</file>

<file path=xl/calcChain.xml><?xml version="1.0" encoding="utf-8"?>
<calcChain xmlns="http://schemas.openxmlformats.org/spreadsheetml/2006/main">
  <c r="E17" i="1" l="1"/>
  <c r="E22" i="1" l="1"/>
  <c r="E21" i="1"/>
  <c r="K41" i="2" l="1"/>
  <c r="J41" i="2" s="1"/>
  <c r="K42" i="2"/>
  <c r="J42" i="2" s="1"/>
  <c r="K43" i="2"/>
  <c r="J43" i="2" s="1"/>
  <c r="K44" i="2"/>
  <c r="K45" i="2"/>
  <c r="J45" i="2" s="1"/>
  <c r="K46" i="2"/>
  <c r="J46" i="2" s="1"/>
  <c r="K47" i="2"/>
  <c r="J47" i="2" s="1"/>
  <c r="K48" i="2"/>
  <c r="K49" i="2"/>
  <c r="J49" i="2" s="1"/>
  <c r="K50" i="2"/>
  <c r="J50" i="2" s="1"/>
  <c r="K51" i="2"/>
  <c r="J51" i="2" s="1"/>
  <c r="J44" i="2"/>
  <c r="K40" i="2"/>
  <c r="J40" i="2" s="1"/>
  <c r="H21" i="2"/>
  <c r="H19" i="2"/>
  <c r="H15" i="2"/>
  <c r="J15" i="2" s="1"/>
  <c r="I14" i="2"/>
  <c r="H25" i="2"/>
  <c r="H16" i="2"/>
  <c r="H17" i="2"/>
  <c r="H18" i="2"/>
  <c r="H20" i="2"/>
  <c r="H22" i="2"/>
  <c r="H23" i="2"/>
  <c r="H24" i="2"/>
  <c r="H14" i="2"/>
  <c r="I15" i="2"/>
  <c r="I16" i="2"/>
  <c r="J16" i="2" s="1"/>
  <c r="I17" i="2"/>
  <c r="I18" i="2"/>
  <c r="I19" i="2"/>
  <c r="I20" i="2"/>
  <c r="I21" i="2"/>
  <c r="I22" i="2"/>
  <c r="I23" i="2"/>
  <c r="I24" i="2"/>
  <c r="I25" i="2"/>
  <c r="J23" i="2" l="1"/>
  <c r="K23" i="2" s="1"/>
  <c r="J22" i="2"/>
  <c r="K22" i="2" s="1"/>
  <c r="J20" i="2"/>
  <c r="K20" i="2" s="1"/>
  <c r="J17" i="2"/>
  <c r="K17" i="2" s="1"/>
  <c r="L51" i="2"/>
  <c r="M51" i="2" s="1"/>
  <c r="L47" i="2"/>
  <c r="M47" i="2" s="1"/>
  <c r="L43" i="2"/>
  <c r="M43" i="2" s="1"/>
  <c r="J18" i="2"/>
  <c r="K18" i="2" s="1"/>
  <c r="J19" i="2"/>
  <c r="K19" i="2" s="1"/>
  <c r="L50" i="2"/>
  <c r="M50" i="2" s="1"/>
  <c r="L42" i="2"/>
  <c r="M42" i="2" s="1"/>
  <c r="J25" i="2"/>
  <c r="K25" i="2" s="1"/>
  <c r="L46" i="2"/>
  <c r="M46" i="2" s="1"/>
  <c r="L44" i="2"/>
  <c r="M44" i="2" s="1"/>
  <c r="J24" i="2"/>
  <c r="K24" i="2" s="1"/>
  <c r="J21" i="2"/>
  <c r="K21" i="2" s="1"/>
  <c r="L49" i="2"/>
  <c r="M49" i="2" s="1"/>
  <c r="L45" i="2"/>
  <c r="M45" i="2" s="1"/>
  <c r="L41" i="2"/>
  <c r="M41" i="2" s="1"/>
  <c r="J48" i="2"/>
  <c r="L48" i="2" s="1"/>
  <c r="M48" i="2" s="1"/>
  <c r="F2" i="2" l="1"/>
  <c r="E2" i="2"/>
  <c r="E13" i="1"/>
  <c r="E14" i="1"/>
  <c r="E15" i="1"/>
  <c r="E16" i="1"/>
  <c r="E18" i="1"/>
  <c r="E19" i="1"/>
  <c r="E20" i="1"/>
  <c r="E23" i="1"/>
  <c r="E24" i="1"/>
  <c r="E12" i="1"/>
  <c r="L40" i="2" l="1"/>
  <c r="M40" i="2" s="1"/>
  <c r="J14" i="2"/>
  <c r="K14" i="2" s="1"/>
  <c r="K15" i="2"/>
  <c r="K16" i="2"/>
  <c r="E25" i="1"/>
</calcChain>
</file>

<file path=xl/sharedStrings.xml><?xml version="1.0" encoding="utf-8"?>
<sst xmlns="http://schemas.openxmlformats.org/spreadsheetml/2006/main" count="105" uniqueCount="77">
  <si>
    <t>Zadanie</t>
  </si>
  <si>
    <t>Cena</t>
  </si>
  <si>
    <t>Szczegółowy plan promocji</t>
  </si>
  <si>
    <t>Identyfikacja wizualna projektu</t>
  </si>
  <si>
    <t>Artykuły w prasie (całostronnicowe)</t>
  </si>
  <si>
    <t>Artykuły w prasie (półstronnicowe)</t>
  </si>
  <si>
    <t>Ilość (minimalna)</t>
  </si>
  <si>
    <t>Uwagi</t>
  </si>
  <si>
    <t>dodatkowe pkt za większą ilość</t>
  </si>
  <si>
    <t>Ogłoszenia na temat eventu (półstronnicowe)</t>
  </si>
  <si>
    <t>Spoty reklamowe (materiał filmowy) minimum 30 sekund</t>
  </si>
  <si>
    <t>Spoty reklamowe (materiał filmowy) minimum 15 sekund</t>
  </si>
  <si>
    <t>Spoty reklamowe (materiał filmowy) minimum 5, max 6 minut</t>
  </si>
  <si>
    <t>Założenie i prowadzenie profilu projektu w mediach społecznościowych</t>
  </si>
  <si>
    <t>Obsługa fotograficzna</t>
  </si>
  <si>
    <t>Opracowanie i obsługa strony www projektu</t>
  </si>
  <si>
    <t>Część I - Działania promocyjne</t>
  </si>
  <si>
    <t xml:space="preserve">Saszetka na pas (nerka) </t>
  </si>
  <si>
    <t>Ręczniki treningowe</t>
  </si>
  <si>
    <t>Pokrowce na siodełka rowerowe</t>
  </si>
  <si>
    <t>Bidony do rowerów</t>
  </si>
  <si>
    <t>Tablice informacyjne</t>
  </si>
  <si>
    <t>Razem</t>
  </si>
  <si>
    <t>Wycena elementów opracowania:</t>
  </si>
  <si>
    <t>Cena (netto) (sztuka)</t>
  </si>
  <si>
    <t>Wartość</t>
  </si>
  <si>
    <t>Projekt współfinansowany z Europejskiego Funduszu Rozwoju Regionalnego w ramach Programu 
Interreg V-A Republika Czeska – Polska 2014 - 2020</t>
  </si>
  <si>
    <t>Sprawę prowadzi:
Michał Salata
podinspektor ds. 
budownictwa i architektury
tel. 516 322 378
e-mail: salata.michal@lubawka.eu</t>
  </si>
  <si>
    <t>Załącznik nr 5 do SIWZ</t>
  </si>
  <si>
    <t>Rollup</t>
  </si>
  <si>
    <t>Winder</t>
  </si>
  <si>
    <t>Il. pkt.</t>
  </si>
  <si>
    <t>Kryterium II</t>
  </si>
  <si>
    <t>Kryterium I</t>
  </si>
  <si>
    <t>Oferta 2</t>
  </si>
  <si>
    <t>Oferta 1</t>
  </si>
  <si>
    <t>Oferta 3</t>
  </si>
  <si>
    <t>Pkt. cena</t>
  </si>
  <si>
    <t>Pkt. dodatki</t>
  </si>
  <si>
    <t>Część 1</t>
  </si>
  <si>
    <t>Ocena</t>
  </si>
  <si>
    <t>Część 2</t>
  </si>
  <si>
    <t>Wsp. 1</t>
  </si>
  <si>
    <t>Wsp. 2</t>
  </si>
  <si>
    <t>Wsp. 3</t>
  </si>
  <si>
    <t>Wsp. 4</t>
  </si>
  <si>
    <t>Element promocyjny</t>
  </si>
  <si>
    <t>Minimalne ilości elementów promocyjnych</t>
  </si>
  <si>
    <t>Dodatkowa ilości 
elementów promocyjnych</t>
  </si>
  <si>
    <t>Il. Pkt.</t>
  </si>
  <si>
    <t>Oferta 4</t>
  </si>
  <si>
    <t>Oferta 5</t>
  </si>
  <si>
    <t>Oferta 6</t>
  </si>
  <si>
    <t>Oferta 7</t>
  </si>
  <si>
    <t>Oferta 8</t>
  </si>
  <si>
    <t>Oferta 9</t>
  </si>
  <si>
    <t>Oferta 10</t>
  </si>
  <si>
    <t>Oferta 11</t>
  </si>
  <si>
    <t>Oferta 12</t>
  </si>
  <si>
    <t>Opracowanie i wykonanie przynajmniej jednej reklamy ambientowej</t>
  </si>
  <si>
    <t>Pełnienie funkcji rzecznika prasowego</t>
  </si>
  <si>
    <t>IGKiP.1.042.29.7.2019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</si>
  <si>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</si>
  <si>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</si>
  <si>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</si>
  <si>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</si>
  <si>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</si>
  <si>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</si>
  <si>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</si>
  <si>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</si>
  <si>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</si>
  <si>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</si>
  <si>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</si>
  <si>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</si>
  <si>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</si>
  <si>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</si>
  <si>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Poz. 6 musi stanowić minimum 80% z sumy pozycji 6 i 7. 
dodatkowe pkt. za większą 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</si>
</sst>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8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19051</xdr:rowOff>
    </xdr:from>
    <xdr:to>
      <xdr:col>5</xdr:col>
      <xdr:colOff>838200</xdr:colOff>
      <xdr:row>2</xdr:row>
      <xdr:rowOff>171797</xdr:rowOff>
    </xdr:to>
    <xdr:pic>
      <xdr:nvPicPr>
        <xdr:cNvPr id="4" name="Obraz 3" descr="\\SRVR003\Dokumenty OÚ\DOTACE\Poznejme se více - CRR HK\Publicita\Logo_cz_pl_eu_barevn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5572125" cy="533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tabSelected="1" view="pageBreakPreview" zoomScale="85" zoomScaleNormal="85" zoomScaleSheetLayoutView="85" workbookViewId="0">
      <selection activeCell="C24" sqref="C24"/>
    </sheetView>
  </sheetViews>
  <sheetFormatPr defaultRowHeight="15" x14ac:dyDescent="0.25"/>
  <cols>
    <col min="1" max="1" width="4.140625" bestFit="1" customWidth="1"/>
    <col min="2" max="2" width="25.42578125" customWidth="1"/>
    <col min="3" max="3" width="12.7109375" customWidth="1"/>
    <col min="4" max="6" width="15.85546875" customWidth="1"/>
  </cols>
  <sheetData>
    <row r="4" spans="1:7" ht="15" customHeight="1" x14ac:dyDescent="0.25">
      <c r="B4" s="14" t="s">
        <v>26</v>
      </c>
      <c r="C4" s="14"/>
      <c r="D4" s="14"/>
      <c r="E4" s="14"/>
      <c r="F4" s="14"/>
      <c r="G4" s="5"/>
    </row>
    <row r="5" spans="1:7" x14ac:dyDescent="0.25">
      <c r="B5" s="14"/>
      <c r="C5" s="14"/>
      <c r="D5" s="14"/>
      <c r="E5" s="14"/>
      <c r="F5" s="14"/>
      <c r="G5" s="5"/>
    </row>
    <row r="7" spans="1:7" x14ac:dyDescent="0.25">
      <c r="E7" t="s">
        <v>28</v>
      </c>
    </row>
    <row r="8" spans="1:7" ht="15.75" x14ac:dyDescent="0.25">
      <c r="E8" s="12" t="s">
        <v>61</v>
      </c>
    </row>
    <row r="9" spans="1:7" ht="15.75" thickBot="1" x14ac:dyDescent="0.3">
      <c r="B9" s="18" t="s">
        <v>23</v>
      </c>
      <c r="C9" s="18"/>
      <c r="D9" s="18"/>
      <c r="E9" s="18"/>
      <c r="F9" s="18"/>
    </row>
    <row r="10" spans="1:7" ht="15.75" thickBot="1" x14ac:dyDescent="0.3">
      <c r="B10" s="19" t="s">
        <v>16</v>
      </c>
      <c r="C10" s="20"/>
      <c r="D10" s="20"/>
      <c r="E10" s="20"/>
      <c r="F10" s="21"/>
    </row>
    <row r="11" spans="1:7" ht="30.75" thickBot="1" x14ac:dyDescent="0.3">
      <c r="A11" s="1" t="s">
        <v>62</v>
      </c>
      <c r="B11" s="1" t="s">
        <v>0</v>
      </c>
      <c r="C11" s="2" t="s">
        <v>6</v>
      </c>
      <c r="D11" s="2" t="s">
        <v>24</v>
      </c>
      <c r="E11" s="2" t="s">
        <v>25</v>
      </c>
      <c r="F11" s="2" t="s">
        <v>7</v>
      </c>
    </row>
    <row r="12" spans="1:7" ht="15.75" thickBot="1" x14ac:dyDescent="0.3">
      <c r="A12" s="13" t="s">
        <v>63</v>
      </c>
      <c r="B12" s="3" t="s">
        <v>2</v>
      </c>
      <c r="C12" s="4">
        <v>1</v>
      </c>
      <c r="D12" s="4"/>
      <c r="E12" s="4">
        <f>D12*C12</f>
        <v>0</v>
      </c>
      <c r="F12" s="2"/>
    </row>
    <row r="13" spans="1:7" ht="30.75" thickBot="1" x14ac:dyDescent="0.3">
      <c r="A13" s="13" t="s">
        <v>64</v>
      </c>
      <c r="B13" s="3" t="s">
        <v>3</v>
      </c>
      <c r="C13" s="4">
        <v>1</v>
      </c>
      <c r="D13" s="4"/>
      <c r="E13" s="4">
        <f t="shared" ref="E13:E24" si="0">D13*C13</f>
        <v>0</v>
      </c>
      <c r="F13" s="2"/>
    </row>
    <row r="14" spans="1:7" ht="30.75" thickBot="1" x14ac:dyDescent="0.3">
      <c r="A14" s="13" t="s">
        <v>65</v>
      </c>
      <c r="B14" s="3" t="s">
        <v>4</v>
      </c>
      <c r="C14" s="4">
        <v>5</v>
      </c>
      <c r="D14" s="4"/>
      <c r="E14" s="4">
        <f t="shared" si="0"/>
        <v>0</v>
      </c>
      <c r="F14" s="2" t="s">
        <v>8</v>
      </c>
    </row>
    <row r="15" spans="1:7" ht="30.75" thickBot="1" x14ac:dyDescent="0.3">
      <c r="A15" s="13" t="s">
        <v>66</v>
      </c>
      <c r="B15" s="3" t="s">
        <v>5</v>
      </c>
      <c r="C15" s="4">
        <v>3</v>
      </c>
      <c r="D15" s="4"/>
      <c r="E15" s="4">
        <f t="shared" si="0"/>
        <v>0</v>
      </c>
      <c r="F15" s="2" t="s">
        <v>8</v>
      </c>
    </row>
    <row r="16" spans="1:7" ht="30.75" thickBot="1" x14ac:dyDescent="0.3">
      <c r="A16" s="13" t="s">
        <v>67</v>
      </c>
      <c r="B16" s="3" t="s">
        <v>9</v>
      </c>
      <c r="C16" s="4">
        <v>2</v>
      </c>
      <c r="D16" s="4"/>
      <c r="E16" s="4">
        <f t="shared" si="0"/>
        <v>0</v>
      </c>
      <c r="F16" s="2" t="s">
        <v>8</v>
      </c>
    </row>
    <row r="17" spans="1:6" ht="105.75" thickBot="1" x14ac:dyDescent="0.3">
      <c r="A17" s="23" t="s">
        <v>68</v>
      </c>
      <c r="B17" s="24" t="s">
        <v>10</v>
      </c>
      <c r="C17" s="25">
        <v>4</v>
      </c>
      <c r="D17" s="25"/>
      <c r="E17" s="25">
        <f>D17*C17</f>
        <v>0</v>
      </c>
      <c r="F17" s="26" t="s">
        <v>76</v>
      </c>
    </row>
    <row r="18" spans="1:6" ht="45.75" thickBot="1" x14ac:dyDescent="0.3">
      <c r="A18" s="23" t="s">
        <v>69</v>
      </c>
      <c r="B18" s="24" t="s">
        <v>11</v>
      </c>
      <c r="C18" s="25">
        <v>1</v>
      </c>
      <c r="D18" s="25"/>
      <c r="E18" s="25">
        <f t="shared" si="0"/>
        <v>0</v>
      </c>
      <c r="F18" s="26" t="s">
        <v>8</v>
      </c>
    </row>
    <row r="19" spans="1:6" ht="45.75" thickBot="1" x14ac:dyDescent="0.3">
      <c r="A19" s="13" t="s">
        <v>70</v>
      </c>
      <c r="B19" s="3" t="s">
        <v>12</v>
      </c>
      <c r="C19" s="4">
        <v>1</v>
      </c>
      <c r="D19" s="4"/>
      <c r="E19" s="4">
        <f t="shared" si="0"/>
        <v>0</v>
      </c>
      <c r="F19" s="2"/>
    </row>
    <row r="20" spans="1:6" ht="61.5" customHeight="1" thickBot="1" x14ac:dyDescent="0.3">
      <c r="A20" s="13" t="s">
        <v>71</v>
      </c>
      <c r="B20" s="3" t="s">
        <v>13</v>
      </c>
      <c r="C20" s="4">
        <v>2</v>
      </c>
      <c r="D20" s="4"/>
      <c r="E20" s="4">
        <f t="shared" si="0"/>
        <v>0</v>
      </c>
      <c r="F20" s="2"/>
    </row>
    <row r="21" spans="1:6" ht="61.5" customHeight="1" thickBot="1" x14ac:dyDescent="0.3">
      <c r="A21" s="13" t="s">
        <v>72</v>
      </c>
      <c r="B21" s="3" t="s">
        <v>59</v>
      </c>
      <c r="C21" s="4">
        <v>1</v>
      </c>
      <c r="D21" s="4"/>
      <c r="E21" s="4">
        <f t="shared" si="0"/>
        <v>0</v>
      </c>
      <c r="F21" s="2"/>
    </row>
    <row r="22" spans="1:6" ht="61.5" customHeight="1" thickBot="1" x14ac:dyDescent="0.3">
      <c r="A22" s="13" t="s">
        <v>73</v>
      </c>
      <c r="B22" s="3" t="s">
        <v>60</v>
      </c>
      <c r="C22" s="4">
        <v>1</v>
      </c>
      <c r="D22" s="4"/>
      <c r="E22" s="4">
        <f t="shared" si="0"/>
        <v>0</v>
      </c>
      <c r="F22" s="2"/>
    </row>
    <row r="23" spans="1:6" ht="19.5" customHeight="1" thickBot="1" x14ac:dyDescent="0.3">
      <c r="A23" s="13" t="s">
        <v>74</v>
      </c>
      <c r="B23" s="3" t="s">
        <v>14</v>
      </c>
      <c r="C23" s="4">
        <v>1</v>
      </c>
      <c r="D23" s="4"/>
      <c r="E23" s="4">
        <f t="shared" si="0"/>
        <v>0</v>
      </c>
      <c r="F23" s="2"/>
    </row>
    <row r="24" spans="1:6" ht="30.75" thickBot="1" x14ac:dyDescent="0.3">
      <c r="A24" s="13" t="s">
        <v>75</v>
      </c>
      <c r="B24" s="3" t="s">
        <v>15</v>
      </c>
      <c r="C24" s="4">
        <v>1</v>
      </c>
      <c r="D24" s="4"/>
      <c r="E24" s="4">
        <f t="shared" si="0"/>
        <v>0</v>
      </c>
      <c r="F24" s="2"/>
    </row>
    <row r="25" spans="1:6" ht="15.75" thickBot="1" x14ac:dyDescent="0.3">
      <c r="B25" s="15" t="s">
        <v>22</v>
      </c>
      <c r="C25" s="16"/>
      <c r="D25" s="17"/>
      <c r="E25" s="4">
        <f>SUM(E12:E24)</f>
        <v>0</v>
      </c>
      <c r="F25" s="4"/>
    </row>
    <row r="26" spans="1:6" ht="15.75" customHeight="1" x14ac:dyDescent="0.25"/>
    <row r="27" spans="1:6" ht="68.25" x14ac:dyDescent="0.25">
      <c r="B27" s="6" t="s">
        <v>27</v>
      </c>
    </row>
  </sheetData>
  <mergeCells count="4">
    <mergeCell ref="B4:F5"/>
    <mergeCell ref="B25:D25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54" sqref="A54:XFD92"/>
    </sheetView>
  </sheetViews>
  <sheetFormatPr defaultRowHeight="15" x14ac:dyDescent="0.25"/>
  <cols>
    <col min="1" max="1" width="53.140625" bestFit="1" customWidth="1"/>
    <col min="2" max="2" width="7.7109375" bestFit="1" customWidth="1"/>
    <col min="3" max="3" width="16.28515625" bestFit="1" customWidth="1"/>
    <col min="4" max="5" width="9.28515625" bestFit="1" customWidth="1"/>
    <col min="9" max="9" width="11.5703125" bestFit="1" customWidth="1"/>
    <col min="13" max="13" width="16.42578125" style="11" bestFit="1" customWidth="1"/>
  </cols>
  <sheetData>
    <row r="1" spans="1:12" x14ac:dyDescent="0.25">
      <c r="A1" t="s">
        <v>33</v>
      </c>
      <c r="B1" t="s">
        <v>31</v>
      </c>
      <c r="C1" t="s">
        <v>32</v>
      </c>
      <c r="D1" t="s">
        <v>49</v>
      </c>
      <c r="E1" t="s">
        <v>42</v>
      </c>
      <c r="F1" t="s">
        <v>43</v>
      </c>
      <c r="G1" t="s">
        <v>44</v>
      </c>
      <c r="H1" t="s">
        <v>45</v>
      </c>
    </row>
    <row r="2" spans="1:12" ht="45" x14ac:dyDescent="0.25">
      <c r="A2" t="s">
        <v>1</v>
      </c>
      <c r="B2">
        <v>60</v>
      </c>
      <c r="C2" s="10" t="s">
        <v>48</v>
      </c>
      <c r="D2">
        <v>40</v>
      </c>
      <c r="E2">
        <f>D2/5</f>
        <v>8</v>
      </c>
      <c r="F2">
        <f>D2/7</f>
        <v>5.7142857142857144</v>
      </c>
      <c r="G2">
        <v>40</v>
      </c>
      <c r="H2">
        <v>20</v>
      </c>
    </row>
    <row r="3" spans="1:12" ht="15.75" thickBot="1" x14ac:dyDescent="0.3"/>
    <row r="4" spans="1:12" ht="15.75" thickTop="1" x14ac:dyDescent="0.25">
      <c r="A4" s="8" t="s">
        <v>39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7" t="s">
        <v>47</v>
      </c>
    </row>
    <row r="6" spans="1:12" x14ac:dyDescent="0.25">
      <c r="A6" t="s">
        <v>4</v>
      </c>
      <c r="B6">
        <v>5</v>
      </c>
    </row>
    <row r="7" spans="1:12" x14ac:dyDescent="0.25">
      <c r="A7" t="s">
        <v>5</v>
      </c>
      <c r="B7">
        <v>3</v>
      </c>
    </row>
    <row r="8" spans="1:12" x14ac:dyDescent="0.25">
      <c r="A8" t="s">
        <v>9</v>
      </c>
      <c r="B8">
        <v>2</v>
      </c>
    </row>
    <row r="9" spans="1:12" x14ac:dyDescent="0.25">
      <c r="A9" t="s">
        <v>10</v>
      </c>
      <c r="B9">
        <v>3</v>
      </c>
    </row>
    <row r="10" spans="1:12" x14ac:dyDescent="0.25">
      <c r="A10" t="s">
        <v>11</v>
      </c>
      <c r="B10">
        <v>1</v>
      </c>
    </row>
    <row r="12" spans="1:12" x14ac:dyDescent="0.25">
      <c r="C12" s="22" t="s">
        <v>46</v>
      </c>
      <c r="D12" s="22"/>
      <c r="E12" s="22"/>
      <c r="F12" s="22"/>
      <c r="G12" s="22"/>
    </row>
    <row r="13" spans="1:12" x14ac:dyDescent="0.25">
      <c r="A13" s="7" t="s">
        <v>39</v>
      </c>
      <c r="B13" s="7" t="s">
        <v>1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t="s">
        <v>37</v>
      </c>
      <c r="I13" t="s">
        <v>38</v>
      </c>
      <c r="J13" t="s">
        <v>40</v>
      </c>
    </row>
    <row r="14" spans="1:12" x14ac:dyDescent="0.25">
      <c r="A14" t="s">
        <v>35</v>
      </c>
      <c r="H14">
        <f>IFERROR(MIN($B$14:$B$25)/B14*60,0)</f>
        <v>0</v>
      </c>
      <c r="I14">
        <f>(IF(C14&lt;$B$6,0,C14/MAX($C$14:$C$25)*$E$2)+(IF(D14&lt;$B$7,0,D14/MAX($D$14:$D$25)*$E$2)+(IF(E14&lt;$B$8,0,E14/MAX($E$14:$E$25)*$E$2)+(IF(F14&lt;$B$9,0,F14/MAX($F$14:$F$25)*$E$2)+(IF(G14&lt;$B$10,0,G14/MAX($G$14:$G$25)*$E$2))))))</f>
        <v>0</v>
      </c>
      <c r="J14">
        <f>I14+H14</f>
        <v>0</v>
      </c>
      <c r="K14" s="11" t="str">
        <f>IF(J14=0,"Oferta odrzucona"," ")</f>
        <v>Oferta odrzucona</v>
      </c>
    </row>
    <row r="15" spans="1:12" x14ac:dyDescent="0.25">
      <c r="A15" t="s">
        <v>34</v>
      </c>
      <c r="H15">
        <f>IFERROR(MIN($B$14:$B$25)/B15*60,0)</f>
        <v>0</v>
      </c>
      <c r="I15">
        <f t="shared" ref="I15:I25" si="0">(IF(C15&lt;$B$6,0,C15/MAX($C$14:$C$25)*$E$2)+(IF(D15&lt;$B$7,0,D15/MAX($D$14:$D$25)*$E$2)+(IF(E15&lt;$B$8,0,E15/MAX($E$14:$E$25)*$E$2)+(IF(F15&lt;$B$9,0,F15/MAX($F$14:$F$25)*$E$2)+(IF(G15&lt;$B$10,0,G15/MAX($G$14:$G$25)*$E$2))))))</f>
        <v>0</v>
      </c>
      <c r="J15">
        <f t="shared" ref="J15:J25" si="1">I15+H15</f>
        <v>0</v>
      </c>
      <c r="K15" s="11" t="str">
        <f t="shared" ref="K15:K25" si="2">IF(J15=0,"Oferta odrzucona"," ")</f>
        <v>Oferta odrzucona</v>
      </c>
    </row>
    <row r="16" spans="1:12" x14ac:dyDescent="0.25">
      <c r="A16" t="s">
        <v>36</v>
      </c>
      <c r="H16">
        <f t="shared" ref="H16:H24" si="3">IFERROR(MIN($B$14:$B$25)/B16*60,0)</f>
        <v>0</v>
      </c>
      <c r="I16">
        <f t="shared" si="0"/>
        <v>0</v>
      </c>
      <c r="J16">
        <f t="shared" si="1"/>
        <v>0</v>
      </c>
      <c r="K16" s="11" t="str">
        <f t="shared" si="2"/>
        <v>Oferta odrzucona</v>
      </c>
    </row>
    <row r="17" spans="1:12" x14ac:dyDescent="0.25">
      <c r="A17" t="s">
        <v>50</v>
      </c>
      <c r="H17">
        <f t="shared" si="3"/>
        <v>0</v>
      </c>
      <c r="I17">
        <f t="shared" si="0"/>
        <v>0</v>
      </c>
      <c r="J17">
        <f t="shared" si="1"/>
        <v>0</v>
      </c>
      <c r="K17" s="11" t="str">
        <f t="shared" si="2"/>
        <v>Oferta odrzucona</v>
      </c>
    </row>
    <row r="18" spans="1:12" x14ac:dyDescent="0.25">
      <c r="A18" t="s">
        <v>51</v>
      </c>
      <c r="H18">
        <f t="shared" si="3"/>
        <v>0</v>
      </c>
      <c r="I18">
        <f t="shared" si="0"/>
        <v>0</v>
      </c>
      <c r="J18">
        <f t="shared" si="1"/>
        <v>0</v>
      </c>
      <c r="K18" s="11" t="str">
        <f t="shared" si="2"/>
        <v>Oferta odrzucona</v>
      </c>
    </row>
    <row r="19" spans="1:12" x14ac:dyDescent="0.25">
      <c r="A19" t="s">
        <v>52</v>
      </c>
      <c r="H19">
        <f>IFERROR(MIN($B$14:$B$25)/B19*60,0)</f>
        <v>0</v>
      </c>
      <c r="I19">
        <f t="shared" si="0"/>
        <v>0</v>
      </c>
      <c r="J19">
        <f t="shared" si="1"/>
        <v>0</v>
      </c>
      <c r="K19" s="11" t="str">
        <f t="shared" si="2"/>
        <v>Oferta odrzucona</v>
      </c>
    </row>
    <row r="20" spans="1:12" x14ac:dyDescent="0.25">
      <c r="A20" t="s">
        <v>53</v>
      </c>
      <c r="H20">
        <f t="shared" si="3"/>
        <v>0</v>
      </c>
      <c r="I20">
        <f t="shared" si="0"/>
        <v>0</v>
      </c>
      <c r="J20">
        <f t="shared" si="1"/>
        <v>0</v>
      </c>
      <c r="K20" s="11" t="str">
        <f t="shared" si="2"/>
        <v>Oferta odrzucona</v>
      </c>
    </row>
    <row r="21" spans="1:12" x14ac:dyDescent="0.25">
      <c r="A21" t="s">
        <v>54</v>
      </c>
      <c r="H21">
        <f>IFERROR(MIN($B$14:$B$25)/B21*60,0)</f>
        <v>0</v>
      </c>
      <c r="I21">
        <f t="shared" si="0"/>
        <v>0</v>
      </c>
      <c r="J21">
        <f t="shared" si="1"/>
        <v>0</v>
      </c>
      <c r="K21" s="11" t="str">
        <f t="shared" si="2"/>
        <v>Oferta odrzucona</v>
      </c>
    </row>
    <row r="22" spans="1:12" x14ac:dyDescent="0.25">
      <c r="A22" t="s">
        <v>55</v>
      </c>
      <c r="H22">
        <f t="shared" si="3"/>
        <v>0</v>
      </c>
      <c r="I22">
        <f t="shared" si="0"/>
        <v>0</v>
      </c>
      <c r="J22">
        <f t="shared" si="1"/>
        <v>0</v>
      </c>
      <c r="K22" s="11" t="str">
        <f t="shared" si="2"/>
        <v>Oferta odrzucona</v>
      </c>
    </row>
    <row r="23" spans="1:12" x14ac:dyDescent="0.25">
      <c r="A23" t="s">
        <v>56</v>
      </c>
      <c r="H23">
        <f t="shared" si="3"/>
        <v>0</v>
      </c>
      <c r="I23">
        <f t="shared" si="0"/>
        <v>0</v>
      </c>
      <c r="J23">
        <f t="shared" si="1"/>
        <v>0</v>
      </c>
      <c r="K23" s="11" t="str">
        <f t="shared" si="2"/>
        <v>Oferta odrzucona</v>
      </c>
    </row>
    <row r="24" spans="1:12" x14ac:dyDescent="0.25">
      <c r="A24" t="s">
        <v>57</v>
      </c>
      <c r="H24">
        <f t="shared" si="3"/>
        <v>0</v>
      </c>
      <c r="I24">
        <f t="shared" si="0"/>
        <v>0</v>
      </c>
      <c r="J24">
        <f t="shared" si="1"/>
        <v>0</v>
      </c>
      <c r="K24" s="11" t="str">
        <f t="shared" si="2"/>
        <v>Oferta odrzucona</v>
      </c>
    </row>
    <row r="25" spans="1:12" x14ac:dyDescent="0.25">
      <c r="A25" t="s">
        <v>58</v>
      </c>
      <c r="H25">
        <f>IFERROR(MIN($B$14:$B$25)/B25*60,0)</f>
        <v>0</v>
      </c>
      <c r="I25">
        <f t="shared" si="0"/>
        <v>0</v>
      </c>
      <c r="J25">
        <f t="shared" si="1"/>
        <v>0</v>
      </c>
      <c r="K25" s="11" t="str">
        <f t="shared" si="2"/>
        <v>Oferta odrzucona</v>
      </c>
    </row>
    <row r="27" spans="1:12" ht="15.75" thickBot="1" x14ac:dyDescent="0.3"/>
    <row r="28" spans="1:12" ht="15.75" thickTop="1" x14ac:dyDescent="0.25">
      <c r="A28" s="8" t="s">
        <v>41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7" t="s">
        <v>47</v>
      </c>
    </row>
    <row r="30" spans="1:12" x14ac:dyDescent="0.25">
      <c r="A30" t="s">
        <v>17</v>
      </c>
      <c r="B30">
        <v>200</v>
      </c>
    </row>
    <row r="31" spans="1:12" x14ac:dyDescent="0.25">
      <c r="A31" t="s">
        <v>18</v>
      </c>
      <c r="B31">
        <v>100</v>
      </c>
    </row>
    <row r="32" spans="1:12" x14ac:dyDescent="0.25">
      <c r="A32" t="s">
        <v>19</v>
      </c>
      <c r="B32">
        <v>200</v>
      </c>
    </row>
    <row r="33" spans="1:13" x14ac:dyDescent="0.25">
      <c r="A33" t="s">
        <v>20</v>
      </c>
      <c r="B33">
        <v>100</v>
      </c>
    </row>
    <row r="34" spans="1:13" x14ac:dyDescent="0.25">
      <c r="A34" t="s">
        <v>21</v>
      </c>
      <c r="B34">
        <v>3</v>
      </c>
    </row>
    <row r="35" spans="1:13" x14ac:dyDescent="0.25">
      <c r="A35" t="s">
        <v>29</v>
      </c>
      <c r="B35">
        <v>2</v>
      </c>
    </row>
    <row r="36" spans="1:13" x14ac:dyDescent="0.25">
      <c r="A36" t="s">
        <v>30</v>
      </c>
      <c r="B36">
        <v>3</v>
      </c>
    </row>
    <row r="39" spans="1:13" x14ac:dyDescent="0.25">
      <c r="A39" s="7" t="s">
        <v>41</v>
      </c>
      <c r="B39" s="7" t="s">
        <v>1</v>
      </c>
      <c r="C39" s="7">
        <v>1</v>
      </c>
      <c r="D39" s="7">
        <v>2</v>
      </c>
      <c r="E39" s="7">
        <v>3</v>
      </c>
      <c r="F39" s="7">
        <v>4</v>
      </c>
      <c r="G39" s="7">
        <v>5</v>
      </c>
      <c r="H39" s="7">
        <v>6</v>
      </c>
      <c r="I39" s="7">
        <v>7</v>
      </c>
      <c r="J39" t="s">
        <v>37</v>
      </c>
      <c r="K39" t="s">
        <v>38</v>
      </c>
      <c r="L39" t="s">
        <v>40</v>
      </c>
    </row>
    <row r="40" spans="1:13" x14ac:dyDescent="0.25">
      <c r="A40" t="s">
        <v>35</v>
      </c>
      <c r="J40">
        <f>IF(K40=0,0,IFERROR(MIN($B$40:$B$51)/B40*$B$2,0))</f>
        <v>0</v>
      </c>
      <c r="K40">
        <f>IF(AND(C40&gt;=$B$30,D40&gt;=$B$31,E40&gt;=$B$32,F40&gt;=$B$33,G40&gt;=$B$34,H40&gt;=$B$35,I40&gt;=$B$36),C40/MAX($C$40:$C$51)*$F$2+D40/MAX($D$40:$D$51)*$F$2+E40/MAX($E$40:$E$51)*$F$2+F40/MAX($F$40:$F$51)*$F$2+G40/MAX($G$40:$G$51)*$F$2+H40/MAX($H$40:$H$51)*$F$2+I40/MAX($I$40:$I$51)*$F$2,0)</f>
        <v>0</v>
      </c>
      <c r="L40">
        <f>K40+J40</f>
        <v>0</v>
      </c>
      <c r="M40" s="11" t="str">
        <f>IF(L40=0,"Oferta odrzucona"," ")</f>
        <v>Oferta odrzucona</v>
      </c>
    </row>
    <row r="41" spans="1:13" x14ac:dyDescent="0.25">
      <c r="A41" t="s">
        <v>34</v>
      </c>
      <c r="J41">
        <f t="shared" ref="J41:J51" si="4">IF(K41=0,0,IFERROR(MIN($B$40:$B$51)/B41*$B$2,0))</f>
        <v>0</v>
      </c>
      <c r="K41">
        <f t="shared" ref="K41:K51" si="5">IF(AND(C41&gt;=$B$30,D41&gt;=$B$31,E41&gt;=$B$32,F41&gt;=$B$33,G41&gt;=$B$34,H41&gt;=$B$35,I41&gt;=$B$36),C41/MAX($C$40:$C$51)*$F$2+D41/MAX($D$40:$D$51)*$F$2+E41/MAX($E$40:$E$51)*$F$2+F41/MAX($F$40:$F$51)*$F$2+G41/MAX($G$40:$G$51)*$F$2+H41/MAX($H$40:$H$51)*$F$2+I41/MAX($I$40:$I$51)*$F$2,0)</f>
        <v>0</v>
      </c>
      <c r="L41">
        <f t="shared" ref="L41:L51" si="6">K41+J41</f>
        <v>0</v>
      </c>
      <c r="M41" s="11" t="str">
        <f t="shared" ref="M41:M51" si="7">IF(L41=0,"Oferta odrzucona"," ")</f>
        <v>Oferta odrzucona</v>
      </c>
    </row>
    <row r="42" spans="1:13" x14ac:dyDescent="0.25">
      <c r="A42" t="s">
        <v>36</v>
      </c>
      <c r="J42">
        <f t="shared" si="4"/>
        <v>0</v>
      </c>
      <c r="K42">
        <f t="shared" si="5"/>
        <v>0</v>
      </c>
      <c r="L42">
        <f t="shared" si="6"/>
        <v>0</v>
      </c>
      <c r="M42" s="11" t="str">
        <f t="shared" si="7"/>
        <v>Oferta odrzucona</v>
      </c>
    </row>
    <row r="43" spans="1:13" x14ac:dyDescent="0.25">
      <c r="A43" t="s">
        <v>50</v>
      </c>
      <c r="J43">
        <f t="shared" si="4"/>
        <v>0</v>
      </c>
      <c r="K43">
        <f t="shared" si="5"/>
        <v>0</v>
      </c>
      <c r="L43">
        <f t="shared" si="6"/>
        <v>0</v>
      </c>
      <c r="M43" s="11" t="str">
        <f t="shared" si="7"/>
        <v>Oferta odrzucona</v>
      </c>
    </row>
    <row r="44" spans="1:13" x14ac:dyDescent="0.25">
      <c r="A44" t="s">
        <v>51</v>
      </c>
      <c r="J44">
        <f t="shared" si="4"/>
        <v>0</v>
      </c>
      <c r="K44">
        <f t="shared" si="5"/>
        <v>0</v>
      </c>
      <c r="L44">
        <f t="shared" si="6"/>
        <v>0</v>
      </c>
      <c r="M44" s="11" t="str">
        <f t="shared" si="7"/>
        <v>Oferta odrzucona</v>
      </c>
    </row>
    <row r="45" spans="1:13" x14ac:dyDescent="0.25">
      <c r="A45" t="s">
        <v>52</v>
      </c>
      <c r="J45">
        <f t="shared" si="4"/>
        <v>0</v>
      </c>
      <c r="K45">
        <f t="shared" si="5"/>
        <v>0</v>
      </c>
      <c r="L45">
        <f t="shared" si="6"/>
        <v>0</v>
      </c>
      <c r="M45" s="11" t="str">
        <f t="shared" si="7"/>
        <v>Oferta odrzucona</v>
      </c>
    </row>
    <row r="46" spans="1:13" x14ac:dyDescent="0.25">
      <c r="A46" t="s">
        <v>53</v>
      </c>
      <c r="J46">
        <f t="shared" si="4"/>
        <v>0</v>
      </c>
      <c r="K46">
        <f t="shared" si="5"/>
        <v>0</v>
      </c>
      <c r="L46">
        <f t="shared" si="6"/>
        <v>0</v>
      </c>
      <c r="M46" s="11" t="str">
        <f t="shared" si="7"/>
        <v>Oferta odrzucona</v>
      </c>
    </row>
    <row r="47" spans="1:13" x14ac:dyDescent="0.25">
      <c r="A47" t="s">
        <v>54</v>
      </c>
      <c r="J47">
        <f t="shared" si="4"/>
        <v>0</v>
      </c>
      <c r="K47">
        <f t="shared" si="5"/>
        <v>0</v>
      </c>
      <c r="L47">
        <f t="shared" si="6"/>
        <v>0</v>
      </c>
      <c r="M47" s="11" t="str">
        <f t="shared" si="7"/>
        <v>Oferta odrzucona</v>
      </c>
    </row>
    <row r="48" spans="1:13" x14ac:dyDescent="0.25">
      <c r="A48" t="s">
        <v>55</v>
      </c>
      <c r="J48">
        <f t="shared" si="4"/>
        <v>0</v>
      </c>
      <c r="K48">
        <f t="shared" si="5"/>
        <v>0</v>
      </c>
      <c r="L48">
        <f t="shared" si="6"/>
        <v>0</v>
      </c>
      <c r="M48" s="11" t="str">
        <f t="shared" si="7"/>
        <v>Oferta odrzucona</v>
      </c>
    </row>
    <row r="49" spans="1:13" x14ac:dyDescent="0.25">
      <c r="A49" t="s">
        <v>56</v>
      </c>
      <c r="J49">
        <f t="shared" si="4"/>
        <v>0</v>
      </c>
      <c r="K49">
        <f t="shared" si="5"/>
        <v>0</v>
      </c>
      <c r="L49">
        <f t="shared" si="6"/>
        <v>0</v>
      </c>
      <c r="M49" s="11" t="str">
        <f t="shared" si="7"/>
        <v>Oferta odrzucona</v>
      </c>
    </row>
    <row r="50" spans="1:13" x14ac:dyDescent="0.25">
      <c r="A50" t="s">
        <v>57</v>
      </c>
      <c r="J50">
        <f t="shared" si="4"/>
        <v>0</v>
      </c>
      <c r="K50">
        <f t="shared" si="5"/>
        <v>0</v>
      </c>
      <c r="L50">
        <f t="shared" si="6"/>
        <v>0</v>
      </c>
      <c r="M50" s="11" t="str">
        <f t="shared" si="7"/>
        <v>Oferta odrzucona</v>
      </c>
    </row>
    <row r="51" spans="1:13" x14ac:dyDescent="0.25">
      <c r="A51" t="s">
        <v>58</v>
      </c>
      <c r="J51">
        <f t="shared" si="4"/>
        <v>0</v>
      </c>
      <c r="K51">
        <f t="shared" si="5"/>
        <v>0</v>
      </c>
      <c r="L51">
        <f t="shared" si="6"/>
        <v>0</v>
      </c>
      <c r="M51" s="11" t="str">
        <f t="shared" si="7"/>
        <v>Oferta odrzucona</v>
      </c>
    </row>
  </sheetData>
  <mergeCells count="1">
    <mergeCell ref="C12:G12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Wycena el. opr.</vt:lpstr>
      <vt:lpstr>Symulator</vt:lpstr>
      <vt:lpstr>'Wycena el. opr.'!Obszar_wydruku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User_BK-1</dc:creator>
  <cp:lastModifiedBy>User_BK-1</cp:lastModifiedBy>
  <cp:lastPrinted>2020-05-05T11:02:44Z</cp:lastPrinted>
  <dcterms:created xsi:type="dcterms:W3CDTF">2019-12-27T06:33:24Z</dcterms:created>
  <dcterms:modified xsi:type="dcterms:W3CDTF">2020-05-05T11:05:24Z</dcterms:modified>
</cp:coreProperties>
</file>