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Łączy nas Bóbr\Kampania promocyjna Łączy nas Bóbr\SIWZ\"/>
    </mc:Choice>
  </mc:AlternateContent>
  <bookViews>
    <workbookView xWindow="480" yWindow="105" windowWidth="18195" windowHeight="10560"/>
  </bookViews>
  <sheets>
    <sheet name="Wycena el. opr." sheetId="1" r:id="rId1"/>
    <sheet name="Symulator" sheetId="2" r:id="rId2"/>
  </sheets>
  <definedNames>
    <definedName name="_xlnm.Print_Titles" localSheetId="0">'Wycena el. opr.'!$11:$11</definedName>
  </definedNames>
  <calcPr calcId="162913"/>
</workbook>
</file>

<file path=xl/calcChain.xml><?xml version="1.0" encoding="utf-8"?>
<calcChain xmlns="http://schemas.openxmlformats.org/spreadsheetml/2006/main">
  <c r="F55" i="2" l="1"/>
  <c r="E55" i="2" s="1"/>
  <c r="F56" i="2"/>
  <c r="F54" i="2"/>
  <c r="E54" i="2" s="1"/>
  <c r="E56" i="2"/>
  <c r="E42" i="2"/>
  <c r="D42" i="2" s="1"/>
  <c r="F42" i="2" l="1"/>
  <c r="E43" i="2"/>
  <c r="D43" i="2" s="1"/>
  <c r="E44" i="2"/>
  <c r="I14" i="2"/>
  <c r="I15" i="2"/>
  <c r="I16" i="2"/>
  <c r="K31" i="2"/>
  <c r="J31" i="2" s="1"/>
  <c r="K32" i="2"/>
  <c r="J32" i="2" s="1"/>
  <c r="K33" i="2"/>
  <c r="J33" i="2" s="1"/>
  <c r="H14" i="2"/>
  <c r="H15" i="2"/>
  <c r="H16" i="2"/>
  <c r="D43" i="1"/>
  <c r="D44" i="2" l="1"/>
  <c r="F44" i="2" s="1"/>
  <c r="G44" i="2" s="1"/>
  <c r="F43" i="2"/>
  <c r="G43" i="2" s="1"/>
  <c r="G42" i="2"/>
  <c r="F2" i="2"/>
  <c r="E2" i="2"/>
  <c r="D42" i="1"/>
  <c r="D44" i="1" s="1"/>
  <c r="D37" i="1"/>
  <c r="D38" i="1"/>
  <c r="D48" i="1"/>
  <c r="D47" i="1"/>
  <c r="D27" i="1"/>
  <c r="D28" i="1"/>
  <c r="D29" i="1"/>
  <c r="D30" i="1"/>
  <c r="D31" i="1"/>
  <c r="D32" i="1"/>
  <c r="D33" i="1"/>
  <c r="D34" i="1"/>
  <c r="D35" i="1"/>
  <c r="D36" i="1"/>
  <c r="D26" i="1"/>
  <c r="D13" i="1"/>
  <c r="D14" i="1"/>
  <c r="D15" i="1"/>
  <c r="D16" i="1"/>
  <c r="D17" i="1"/>
  <c r="D18" i="1"/>
  <c r="D19" i="1"/>
  <c r="D20" i="1"/>
  <c r="D21" i="1"/>
  <c r="D22" i="1"/>
  <c r="D12" i="1"/>
  <c r="L32" i="2" l="1"/>
  <c r="M32" i="2" s="1"/>
  <c r="L31" i="2"/>
  <c r="M31" i="2" s="1"/>
  <c r="L33" i="2"/>
  <c r="M33" i="2" s="1"/>
  <c r="D39" i="1"/>
  <c r="D49" i="1"/>
  <c r="G56" i="2"/>
  <c r="H56" i="2" s="1"/>
  <c r="J14" i="2"/>
  <c r="K14" i="2" s="1"/>
  <c r="J15" i="2"/>
  <c r="K15" i="2" s="1"/>
  <c r="J16" i="2"/>
  <c r="K16" i="2" s="1"/>
  <c r="G54" i="2"/>
  <c r="H54" i="2" s="1"/>
  <c r="G55" i="2"/>
  <c r="H55" i="2" s="1"/>
  <c r="D23" i="1"/>
</calcChain>
</file>

<file path=xl/sharedStrings.xml><?xml version="1.0" encoding="utf-8"?>
<sst xmlns="http://schemas.openxmlformats.org/spreadsheetml/2006/main" count="139" uniqueCount="66">
  <si>
    <t>Zadanie</t>
  </si>
  <si>
    <t>Cena</t>
  </si>
  <si>
    <t>Szczegółowy plan promocji</t>
  </si>
  <si>
    <t>Identyfikacja wizualna projektu</t>
  </si>
  <si>
    <t>Artykuły w prasie (całostronnicowe)</t>
  </si>
  <si>
    <t>Artykuły w prasie (półstronnicowe)</t>
  </si>
  <si>
    <t>Ilość (minimalna)</t>
  </si>
  <si>
    <t>Uwagi</t>
  </si>
  <si>
    <t>dodatkowe pkt za większą ilość</t>
  </si>
  <si>
    <t>Ogłoszenia na temat eventu (półstronnicowe)</t>
  </si>
  <si>
    <t>Spoty reklamowe (materiał filmowy) minimum 30 sekund</t>
  </si>
  <si>
    <t>Spoty reklamowe (materiał filmowy) minimum 15 sekund</t>
  </si>
  <si>
    <t>Spoty reklamowe (materiał filmowy) minimum 5, max 6 minut</t>
  </si>
  <si>
    <t>Założenie i prowadzenie profilu projektu w mediach społecznościowych</t>
  </si>
  <si>
    <t>Obsługa fotograficzna</t>
  </si>
  <si>
    <t>Opracowanie i obsługa strony www projektu</t>
  </si>
  <si>
    <t>Część I - Działania promocyjne</t>
  </si>
  <si>
    <t>Część II - Materiały reklamowe</t>
  </si>
  <si>
    <t xml:space="preserve">Naklejki z logo </t>
  </si>
  <si>
    <t xml:space="preserve">Ulotki/ broszury informacyjne </t>
  </si>
  <si>
    <t xml:space="preserve">Torby ekologiczne </t>
  </si>
  <si>
    <t xml:space="preserve">Sportowy worek reklamowy </t>
  </si>
  <si>
    <t xml:space="preserve">Saszetka na pas (nerka) </t>
  </si>
  <si>
    <t>Ręczniki treningowe</t>
  </si>
  <si>
    <t>Pokrowce na siodełka rowerowe</t>
  </si>
  <si>
    <t>Bidony do rowerów</t>
  </si>
  <si>
    <t>Tablice pamiątkowe</t>
  </si>
  <si>
    <t>Tablice informacyjne</t>
  </si>
  <si>
    <t>Opaski odblaskowe samozaciskowe</t>
  </si>
  <si>
    <t>Razem</t>
  </si>
  <si>
    <t>Cena (netto)</t>
  </si>
  <si>
    <t>Część III - Event</t>
  </si>
  <si>
    <t>Organizacja eventu</t>
  </si>
  <si>
    <t>Część IV - Mapy turystyczne i przewodniki</t>
  </si>
  <si>
    <t>Przewodnik A5, 32 strony</t>
  </si>
  <si>
    <t>Mapa B1, 1: 10 000</t>
  </si>
  <si>
    <t>Wycena elementów opracowania:</t>
  </si>
  <si>
    <t>Cena (netto) (sztuka)</t>
  </si>
  <si>
    <t>Wartość</t>
  </si>
  <si>
    <t>Projekt współfinansowany z Europejskiego Funduszu Rozwoju Regionalnego w ramach Programu 
Interreg V-A Republika Czeska – Polska 2014 - 2020</t>
  </si>
  <si>
    <t>Sprawę prowadzi:
Michał Salata
podinspektor ds. 
budownictwa i architektury
tel. 516 322 378
e-mail: salata.michal@lubawka.eu</t>
  </si>
  <si>
    <t>Załącznik nr 5 do SIWZ</t>
  </si>
  <si>
    <t>Rollup</t>
  </si>
  <si>
    <t>Winder</t>
  </si>
  <si>
    <t>Il. pkt.</t>
  </si>
  <si>
    <t>Kryterium II</t>
  </si>
  <si>
    <t>Kryterium I</t>
  </si>
  <si>
    <t>Oferta 2</t>
  </si>
  <si>
    <t>Oferta 1</t>
  </si>
  <si>
    <t>Oferta 3</t>
  </si>
  <si>
    <t>Pkt. cena</t>
  </si>
  <si>
    <t>Pkt. dodatki</t>
  </si>
  <si>
    <t>Część 1</t>
  </si>
  <si>
    <t>Ocena</t>
  </si>
  <si>
    <t>Część 2</t>
  </si>
  <si>
    <t>Wsp. 1</t>
  </si>
  <si>
    <t>Wsp. 2</t>
  </si>
  <si>
    <t>Wsp. 3</t>
  </si>
  <si>
    <t>Wsp. 4</t>
  </si>
  <si>
    <t>Część 3</t>
  </si>
  <si>
    <t>Część 4</t>
  </si>
  <si>
    <t>Ilość bezpłatnych atrakcji na placu zabaw</t>
  </si>
  <si>
    <t>Element promocyjny</t>
  </si>
  <si>
    <t>Minimalne ilości elementów promocyjnych</t>
  </si>
  <si>
    <t>Dodatkowa ilości 
elementów promocyjnych</t>
  </si>
  <si>
    <t>Il. Pkt.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</si>
</sst>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8" xfId="0" applyFont="1" applyBorder="1"/>
    <xf numFmtId="0" fontId="0" fillId="0" borderId="8" xfId="0" applyBorder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19051</xdr:rowOff>
    </xdr:from>
    <xdr:to>
      <xdr:col>4</xdr:col>
      <xdr:colOff>838200</xdr:colOff>
      <xdr:row>2</xdr:row>
      <xdr:rowOff>171797</xdr:rowOff>
    </xdr:to>
    <xdr:pic>
      <xdr:nvPicPr>
        <xdr:cNvPr id="4" name="Obraz 3" descr="\\SRVR003\Dokumenty OÚ\DOTACE\Poznejme se více - CRR HK\Publicita\Logo_cz_pl_eu_barevne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1"/>
          <a:ext cx="5572125" cy="5337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9"/>
  <sheetViews>
    <sheetView tabSelected="1" topLeftCell="A28" zoomScaleNormal="100" workbookViewId="0">
      <selection activeCell="D16" sqref="D16"/>
    </sheetView>
  </sheetViews>
  <sheetFormatPr defaultRowHeight="15" x14ac:dyDescent="0.25"/>
  <cols>
    <col min="1" max="1" width="25.42578125" customWidth="1"/>
    <col min="2" max="2" width="12.7109375" customWidth="1"/>
    <col min="3" max="5" width="15.85546875" customWidth="1"/>
  </cols>
  <sheetData>
    <row r="4" spans="1:6" ht="15" customHeight="1" x14ac:dyDescent="0.25">
      <c r="A4" s="15" t="s">
        <v>39</v>
      </c>
      <c r="B4" s="15"/>
      <c r="C4" s="15"/>
      <c r="D4" s="15"/>
      <c r="E4" s="15"/>
      <c r="F4" s="8"/>
    </row>
    <row r="5" spans="1:6" x14ac:dyDescent="0.25">
      <c r="A5" s="15"/>
      <c r="B5" s="15"/>
      <c r="C5" s="15"/>
      <c r="D5" s="15"/>
      <c r="E5" s="15"/>
      <c r="F5" s="8"/>
    </row>
    <row r="7" spans="1:6" x14ac:dyDescent="0.25">
      <c r="D7" t="s">
        <v>41</v>
      </c>
    </row>
    <row r="9" spans="1:6" ht="15.75" thickBot="1" x14ac:dyDescent="0.3">
      <c r="A9" s="25" t="s">
        <v>36</v>
      </c>
      <c r="B9" s="25"/>
      <c r="C9" s="25"/>
      <c r="D9" s="25"/>
      <c r="E9" s="25"/>
    </row>
    <row r="10" spans="1:6" ht="15.75" thickBot="1" x14ac:dyDescent="0.3">
      <c r="A10" s="22" t="s">
        <v>16</v>
      </c>
      <c r="B10" s="23"/>
      <c r="C10" s="23"/>
      <c r="D10" s="23"/>
      <c r="E10" s="24"/>
    </row>
    <row r="11" spans="1:6" ht="30.75" thickBot="1" x14ac:dyDescent="0.3">
      <c r="A11" s="1" t="s">
        <v>0</v>
      </c>
      <c r="B11" s="2" t="s">
        <v>6</v>
      </c>
      <c r="C11" s="2" t="s">
        <v>37</v>
      </c>
      <c r="D11" s="2" t="s">
        <v>38</v>
      </c>
      <c r="E11" s="2" t="s">
        <v>7</v>
      </c>
    </row>
    <row r="12" spans="1:6" ht="15.75" thickBot="1" x14ac:dyDescent="0.3">
      <c r="A12" s="3" t="s">
        <v>2</v>
      </c>
      <c r="B12" s="4">
        <v>1</v>
      </c>
      <c r="C12" s="4"/>
      <c r="D12" s="4">
        <f>C12*B12</f>
        <v>0</v>
      </c>
      <c r="E12" s="2"/>
    </row>
    <row r="13" spans="1:6" ht="30.75" thickBot="1" x14ac:dyDescent="0.3">
      <c r="A13" s="3" t="s">
        <v>3</v>
      </c>
      <c r="B13" s="4">
        <v>1</v>
      </c>
      <c r="C13" s="4"/>
      <c r="D13" s="4">
        <f t="shared" ref="D13:D22" si="0">C13*B13</f>
        <v>0</v>
      </c>
      <c r="E13" s="2"/>
    </row>
    <row r="14" spans="1:6" ht="30.75" thickBot="1" x14ac:dyDescent="0.3">
      <c r="A14" s="3" t="s">
        <v>4</v>
      </c>
      <c r="B14" s="4">
        <v>5</v>
      </c>
      <c r="C14" s="4"/>
      <c r="D14" s="4">
        <f t="shared" si="0"/>
        <v>0</v>
      </c>
      <c r="E14" s="2" t="s">
        <v>8</v>
      </c>
    </row>
    <row r="15" spans="1:6" ht="30.75" thickBot="1" x14ac:dyDescent="0.3">
      <c r="A15" s="3" t="s">
        <v>5</v>
      </c>
      <c r="B15" s="4">
        <v>3</v>
      </c>
      <c r="C15" s="4"/>
      <c r="D15" s="4">
        <f t="shared" si="0"/>
        <v>0</v>
      </c>
      <c r="E15" s="2" t="s">
        <v>8</v>
      </c>
    </row>
    <row r="16" spans="1:6" ht="30.75" thickBot="1" x14ac:dyDescent="0.3">
      <c r="A16" s="3" t="s">
        <v>9</v>
      </c>
      <c r="B16" s="4">
        <v>2</v>
      </c>
      <c r="C16" s="4"/>
      <c r="D16" s="4">
        <f t="shared" si="0"/>
        <v>0</v>
      </c>
      <c r="E16" s="2" t="s">
        <v>8</v>
      </c>
    </row>
    <row r="17" spans="1:5" ht="45.75" thickBot="1" x14ac:dyDescent="0.3">
      <c r="A17" s="3" t="s">
        <v>10</v>
      </c>
      <c r="B17" s="4">
        <v>3</v>
      </c>
      <c r="C17" s="4"/>
      <c r="D17" s="4">
        <f t="shared" si="0"/>
        <v>0</v>
      </c>
      <c r="E17" s="2" t="s">
        <v>8</v>
      </c>
    </row>
    <row r="18" spans="1:5" ht="45.75" thickBot="1" x14ac:dyDescent="0.3">
      <c r="A18" s="3" t="s">
        <v>11</v>
      </c>
      <c r="B18" s="4">
        <v>1</v>
      </c>
      <c r="C18" s="4"/>
      <c r="D18" s="4">
        <f t="shared" si="0"/>
        <v>0</v>
      </c>
      <c r="E18" s="2" t="s">
        <v>8</v>
      </c>
    </row>
    <row r="19" spans="1:5" ht="45.75" thickBot="1" x14ac:dyDescent="0.3">
      <c r="A19" s="3" t="s">
        <v>12</v>
      </c>
      <c r="B19" s="4">
        <v>1</v>
      </c>
      <c r="C19" s="4"/>
      <c r="D19" s="4">
        <f t="shared" si="0"/>
        <v>0</v>
      </c>
      <c r="E19" s="2"/>
    </row>
    <row r="20" spans="1:5" ht="45.75" thickBot="1" x14ac:dyDescent="0.3">
      <c r="A20" s="3" t="s">
        <v>13</v>
      </c>
      <c r="B20" s="4">
        <v>2</v>
      </c>
      <c r="C20" s="4"/>
      <c r="D20" s="4">
        <f t="shared" si="0"/>
        <v>0</v>
      </c>
      <c r="E20" s="2"/>
    </row>
    <row r="21" spans="1:5" ht="15.75" thickBot="1" x14ac:dyDescent="0.3">
      <c r="A21" s="3" t="s">
        <v>14</v>
      </c>
      <c r="B21" s="4">
        <v>1</v>
      </c>
      <c r="C21" s="4"/>
      <c r="D21" s="4">
        <f t="shared" si="0"/>
        <v>0</v>
      </c>
      <c r="E21" s="2"/>
    </row>
    <row r="22" spans="1:5" ht="30.75" thickBot="1" x14ac:dyDescent="0.3">
      <c r="A22" s="3" t="s">
        <v>15</v>
      </c>
      <c r="B22" s="4">
        <v>1</v>
      </c>
      <c r="C22" s="4"/>
      <c r="D22" s="4">
        <f t="shared" si="0"/>
        <v>0</v>
      </c>
      <c r="E22" s="2"/>
    </row>
    <row r="23" spans="1:5" ht="15.75" thickBot="1" x14ac:dyDescent="0.3">
      <c r="A23" s="16" t="s">
        <v>29</v>
      </c>
      <c r="B23" s="17"/>
      <c r="C23" s="18"/>
      <c r="D23" s="4">
        <f>SUM(D12:D22)</f>
        <v>0</v>
      </c>
      <c r="E23" s="4"/>
    </row>
    <row r="24" spans="1:5" ht="15.75" thickBot="1" x14ac:dyDescent="0.3">
      <c r="A24" s="22" t="s">
        <v>17</v>
      </c>
      <c r="B24" s="23"/>
      <c r="C24" s="23"/>
      <c r="D24" s="23"/>
      <c r="E24" s="24"/>
    </row>
    <row r="25" spans="1:5" ht="30.75" thickBot="1" x14ac:dyDescent="0.3">
      <c r="A25" s="1" t="s">
        <v>0</v>
      </c>
      <c r="B25" s="2" t="s">
        <v>6</v>
      </c>
      <c r="C25" s="4" t="s">
        <v>30</v>
      </c>
      <c r="D25" s="2" t="s">
        <v>38</v>
      </c>
      <c r="E25" s="2" t="s">
        <v>7</v>
      </c>
    </row>
    <row r="26" spans="1:5" ht="16.5" thickBot="1" x14ac:dyDescent="0.3">
      <c r="A26" s="5" t="s">
        <v>18</v>
      </c>
      <c r="B26" s="4">
        <v>1500</v>
      </c>
      <c r="C26" s="4"/>
      <c r="D26" s="4">
        <f>B26*C26</f>
        <v>0</v>
      </c>
      <c r="E26" s="2"/>
    </row>
    <row r="27" spans="1:5" ht="32.25" thickBot="1" x14ac:dyDescent="0.3">
      <c r="A27" s="6" t="s">
        <v>19</v>
      </c>
      <c r="B27" s="4">
        <v>1500</v>
      </c>
      <c r="C27" s="4"/>
      <c r="D27" s="4">
        <f t="shared" ref="D27:D37" si="1">B27*C27</f>
        <v>0</v>
      </c>
      <c r="E27" s="2"/>
    </row>
    <row r="28" spans="1:5" ht="16.5" thickBot="1" x14ac:dyDescent="0.3">
      <c r="A28" s="6" t="s">
        <v>20</v>
      </c>
      <c r="B28" s="4">
        <v>500</v>
      </c>
      <c r="C28" s="4"/>
      <c r="D28" s="4">
        <f t="shared" si="1"/>
        <v>0</v>
      </c>
      <c r="E28" s="2"/>
    </row>
    <row r="29" spans="1:5" ht="32.25" thickBot="1" x14ac:dyDescent="0.3">
      <c r="A29" s="6" t="s">
        <v>21</v>
      </c>
      <c r="B29" s="4">
        <v>500</v>
      </c>
      <c r="C29" s="4"/>
      <c r="D29" s="4">
        <f t="shared" si="1"/>
        <v>0</v>
      </c>
      <c r="E29" s="2"/>
    </row>
    <row r="30" spans="1:5" ht="30.75" thickBot="1" x14ac:dyDescent="0.3">
      <c r="A30" s="6" t="s">
        <v>22</v>
      </c>
      <c r="B30" s="4">
        <v>200</v>
      </c>
      <c r="C30" s="4"/>
      <c r="D30" s="4">
        <f t="shared" si="1"/>
        <v>0</v>
      </c>
      <c r="E30" s="2" t="s">
        <v>8</v>
      </c>
    </row>
    <row r="31" spans="1:5" ht="30.75" thickBot="1" x14ac:dyDescent="0.3">
      <c r="A31" s="6" t="s">
        <v>23</v>
      </c>
      <c r="B31" s="4">
        <v>100</v>
      </c>
      <c r="C31" s="4"/>
      <c r="D31" s="4">
        <f t="shared" si="1"/>
        <v>0</v>
      </c>
      <c r="E31" s="2" t="s">
        <v>8</v>
      </c>
    </row>
    <row r="32" spans="1:5" ht="32.25" thickBot="1" x14ac:dyDescent="0.3">
      <c r="A32" s="6" t="s">
        <v>24</v>
      </c>
      <c r="B32" s="4">
        <v>200</v>
      </c>
      <c r="C32" s="4"/>
      <c r="D32" s="4">
        <f t="shared" si="1"/>
        <v>0</v>
      </c>
      <c r="E32" s="2" t="s">
        <v>8</v>
      </c>
    </row>
    <row r="33" spans="1:5" ht="30.75" thickBot="1" x14ac:dyDescent="0.3">
      <c r="A33" s="6" t="s">
        <v>25</v>
      </c>
      <c r="B33" s="4">
        <v>100</v>
      </c>
      <c r="C33" s="4"/>
      <c r="D33" s="4">
        <f t="shared" si="1"/>
        <v>0</v>
      </c>
      <c r="E33" s="2" t="s">
        <v>8</v>
      </c>
    </row>
    <row r="34" spans="1:5" ht="32.25" thickBot="1" x14ac:dyDescent="0.3">
      <c r="A34" s="6" t="s">
        <v>28</v>
      </c>
      <c r="B34" s="4">
        <v>1000</v>
      </c>
      <c r="C34" s="4"/>
      <c r="D34" s="4">
        <f t="shared" si="1"/>
        <v>0</v>
      </c>
      <c r="E34" s="2"/>
    </row>
    <row r="35" spans="1:5" ht="16.5" thickBot="1" x14ac:dyDescent="0.3">
      <c r="A35" s="6" t="s">
        <v>26</v>
      </c>
      <c r="B35" s="4">
        <v>3</v>
      </c>
      <c r="C35" s="4"/>
      <c r="D35" s="4">
        <f t="shared" si="1"/>
        <v>0</v>
      </c>
      <c r="E35" s="2"/>
    </row>
    <row r="36" spans="1:5" ht="30.75" thickBot="1" x14ac:dyDescent="0.3">
      <c r="A36" s="6" t="s">
        <v>27</v>
      </c>
      <c r="B36" s="4">
        <v>3</v>
      </c>
      <c r="C36" s="4"/>
      <c r="D36" s="4">
        <f t="shared" si="1"/>
        <v>0</v>
      </c>
      <c r="E36" s="2" t="s">
        <v>8</v>
      </c>
    </row>
    <row r="37" spans="1:5" ht="30.75" thickBot="1" x14ac:dyDescent="0.3">
      <c r="A37" s="6" t="s">
        <v>42</v>
      </c>
      <c r="B37" s="4">
        <v>2</v>
      </c>
      <c r="C37" s="4"/>
      <c r="D37" s="4">
        <f t="shared" si="1"/>
        <v>0</v>
      </c>
      <c r="E37" s="2" t="s">
        <v>8</v>
      </c>
    </row>
    <row r="38" spans="1:5" ht="30.75" thickBot="1" x14ac:dyDescent="0.3">
      <c r="A38" s="6" t="s">
        <v>43</v>
      </c>
      <c r="B38" s="4">
        <v>3</v>
      </c>
      <c r="C38" s="4"/>
      <c r="D38" s="4">
        <f t="shared" ref="D38" si="2">B38*C38</f>
        <v>0</v>
      </c>
      <c r="E38" s="2" t="s">
        <v>8</v>
      </c>
    </row>
    <row r="39" spans="1:5" ht="15.75" thickBot="1" x14ac:dyDescent="0.3">
      <c r="A39" s="16" t="s">
        <v>29</v>
      </c>
      <c r="B39" s="17"/>
      <c r="C39" s="18"/>
      <c r="D39" s="4">
        <f>SUM(D26:D38)</f>
        <v>0</v>
      </c>
      <c r="E39" s="4"/>
    </row>
    <row r="40" spans="1:5" ht="15.75" thickBot="1" x14ac:dyDescent="0.3">
      <c r="A40" s="22" t="s">
        <v>31</v>
      </c>
      <c r="B40" s="23"/>
      <c r="C40" s="23"/>
      <c r="D40" s="23"/>
      <c r="E40" s="24"/>
    </row>
    <row r="41" spans="1:5" ht="30.75" thickBot="1" x14ac:dyDescent="0.3">
      <c r="A41" s="1" t="s">
        <v>0</v>
      </c>
      <c r="B41" s="1" t="s">
        <v>6</v>
      </c>
      <c r="C41" s="1" t="s">
        <v>30</v>
      </c>
      <c r="D41" s="1"/>
      <c r="E41" s="1" t="s">
        <v>7</v>
      </c>
    </row>
    <row r="42" spans="1:5" ht="15.75" thickBot="1" x14ac:dyDescent="0.3">
      <c r="A42" s="1" t="s">
        <v>32</v>
      </c>
      <c r="B42" s="1">
        <v>1</v>
      </c>
      <c r="C42" s="1"/>
      <c r="D42" s="1">
        <f>C42*B42</f>
        <v>0</v>
      </c>
      <c r="E42" s="1"/>
    </row>
    <row r="43" spans="1:5" ht="30.75" thickBot="1" x14ac:dyDescent="0.3">
      <c r="A43" s="1" t="s">
        <v>61</v>
      </c>
      <c r="B43" s="1">
        <v>3</v>
      </c>
      <c r="C43" s="1"/>
      <c r="D43" s="1">
        <f>C43*B43</f>
        <v>0</v>
      </c>
      <c r="E43" s="4" t="s">
        <v>8</v>
      </c>
    </row>
    <row r="44" spans="1:5" ht="15.75" thickBot="1" x14ac:dyDescent="0.3">
      <c r="A44" s="16" t="s">
        <v>29</v>
      </c>
      <c r="B44" s="17"/>
      <c r="C44" s="18"/>
      <c r="D44" s="4">
        <f>D42</f>
        <v>0</v>
      </c>
      <c r="E44" s="4"/>
    </row>
    <row r="45" spans="1:5" ht="15.75" thickBot="1" x14ac:dyDescent="0.3">
      <c r="A45" s="22" t="s">
        <v>33</v>
      </c>
      <c r="B45" s="23"/>
      <c r="C45" s="23"/>
      <c r="D45" s="23"/>
      <c r="E45" s="24"/>
    </row>
    <row r="46" spans="1:5" ht="30.75" thickBot="1" x14ac:dyDescent="0.3">
      <c r="A46" s="1" t="s">
        <v>0</v>
      </c>
      <c r="B46" s="1" t="s">
        <v>6</v>
      </c>
      <c r="C46" s="1" t="s">
        <v>30</v>
      </c>
      <c r="D46" s="1"/>
      <c r="E46" s="1" t="s">
        <v>7</v>
      </c>
    </row>
    <row r="47" spans="1:5" ht="30.75" thickBot="1" x14ac:dyDescent="0.3">
      <c r="A47" s="1" t="s">
        <v>34</v>
      </c>
      <c r="B47" s="7">
        <v>30000</v>
      </c>
      <c r="C47" s="1"/>
      <c r="D47" s="1">
        <f>B47*C47</f>
        <v>0</v>
      </c>
      <c r="E47" s="1" t="s">
        <v>8</v>
      </c>
    </row>
    <row r="48" spans="1:5" ht="30.75" thickBot="1" x14ac:dyDescent="0.3">
      <c r="A48" s="1" t="s">
        <v>35</v>
      </c>
      <c r="B48" s="7">
        <v>30000</v>
      </c>
      <c r="C48" s="1"/>
      <c r="D48" s="1">
        <f>B48*C48</f>
        <v>0</v>
      </c>
      <c r="E48" s="1" t="s">
        <v>8</v>
      </c>
    </row>
    <row r="49" spans="1:5" ht="15.75" thickBot="1" x14ac:dyDescent="0.3">
      <c r="A49" s="19" t="s">
        <v>29</v>
      </c>
      <c r="B49" s="20"/>
      <c r="C49" s="21"/>
      <c r="D49" s="4">
        <f>SUM(D47:D48)</f>
        <v>0</v>
      </c>
      <c r="E49" s="4"/>
    </row>
    <row r="59" spans="1:5" ht="68.25" x14ac:dyDescent="0.25">
      <c r="A59" s="9" t="s">
        <v>40</v>
      </c>
    </row>
  </sheetData>
  <mergeCells count="10">
    <mergeCell ref="A4:E5"/>
    <mergeCell ref="A23:C23"/>
    <mergeCell ref="A49:C49"/>
    <mergeCell ref="A44:C44"/>
    <mergeCell ref="A39:C39"/>
    <mergeCell ref="A40:E40"/>
    <mergeCell ref="A45:E45"/>
    <mergeCell ref="A9:E9"/>
    <mergeCell ref="A10:E10"/>
    <mergeCell ref="A24:E2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B1" sqref="B1"/>
    </sheetView>
  </sheetViews>
  <sheetFormatPr defaultRowHeight="15" x14ac:dyDescent="0.25"/>
  <cols>
    <col min="1" max="1" width="53.140625" bestFit="1" customWidth="1"/>
    <col min="2" max="2" width="7.7109375" bestFit="1" customWidth="1"/>
    <col min="3" max="3" width="16.28515625" bestFit="1" customWidth="1"/>
    <col min="4" max="5" width="9.28515625" bestFit="1" customWidth="1"/>
    <col min="9" max="9" width="11.5703125" bestFit="1" customWidth="1"/>
    <col min="13" max="13" width="16.42578125" style="14" bestFit="1" customWidth="1"/>
  </cols>
  <sheetData>
    <row r="1" spans="1:12" x14ac:dyDescent="0.25">
      <c r="A1" t="s">
        <v>46</v>
      </c>
      <c r="B1" t="s">
        <v>44</v>
      </c>
      <c r="C1" t="s">
        <v>45</v>
      </c>
      <c r="D1" t="s">
        <v>65</v>
      </c>
      <c r="E1" t="s">
        <v>55</v>
      </c>
      <c r="F1" t="s">
        <v>56</v>
      </c>
      <c r="G1" t="s">
        <v>57</v>
      </c>
      <c r="H1" t="s">
        <v>58</v>
      </c>
    </row>
    <row r="2" spans="1:12" ht="45" x14ac:dyDescent="0.25">
      <c r="A2" t="s">
        <v>1</v>
      </c>
      <c r="B2">
        <v>60</v>
      </c>
      <c r="C2" s="13" t="s">
        <v>64</v>
      </c>
      <c r="D2">
        <v>40</v>
      </c>
      <c r="E2">
        <f>D2/5</f>
        <v>8</v>
      </c>
      <c r="F2">
        <f>D2/7</f>
        <v>5.7142857142857144</v>
      </c>
      <c r="G2">
        <v>40</v>
      </c>
      <c r="H2">
        <v>20</v>
      </c>
    </row>
    <row r="3" spans="1:12" ht="15.75" thickBot="1" x14ac:dyDescent="0.3"/>
    <row r="4" spans="1:12" ht="15.75" thickTop="1" x14ac:dyDescent="0.25">
      <c r="A4" s="11" t="s">
        <v>52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0" t="s">
        <v>63</v>
      </c>
    </row>
    <row r="6" spans="1:12" x14ac:dyDescent="0.25">
      <c r="A6" t="s">
        <v>4</v>
      </c>
      <c r="B6">
        <v>5</v>
      </c>
    </row>
    <row r="7" spans="1:12" x14ac:dyDescent="0.25">
      <c r="A7" t="s">
        <v>5</v>
      </c>
      <c r="B7">
        <v>3</v>
      </c>
    </row>
    <row r="8" spans="1:12" x14ac:dyDescent="0.25">
      <c r="A8" t="s">
        <v>9</v>
      </c>
      <c r="B8">
        <v>2</v>
      </c>
    </row>
    <row r="9" spans="1:12" x14ac:dyDescent="0.25">
      <c r="A9" t="s">
        <v>10</v>
      </c>
      <c r="B9">
        <v>3</v>
      </c>
    </row>
    <row r="10" spans="1:12" x14ac:dyDescent="0.25">
      <c r="A10" t="s">
        <v>11</v>
      </c>
      <c r="B10">
        <v>1</v>
      </c>
    </row>
    <row r="12" spans="1:12" x14ac:dyDescent="0.25">
      <c r="C12" s="26" t="s">
        <v>62</v>
      </c>
      <c r="D12" s="26"/>
      <c r="E12" s="26"/>
      <c r="F12" s="26"/>
      <c r="G12" s="26"/>
    </row>
    <row r="13" spans="1:12" x14ac:dyDescent="0.25">
      <c r="A13" s="10" t="s">
        <v>52</v>
      </c>
      <c r="B13" s="10" t="s">
        <v>1</v>
      </c>
      <c r="C13" s="10">
        <v>1</v>
      </c>
      <c r="D13" s="10">
        <v>2</v>
      </c>
      <c r="E13" s="10">
        <v>3</v>
      </c>
      <c r="F13" s="10">
        <v>4</v>
      </c>
      <c r="G13" s="10">
        <v>5</v>
      </c>
      <c r="H13" t="s">
        <v>50</v>
      </c>
      <c r="I13" t="s">
        <v>51</v>
      </c>
      <c r="J13" t="s">
        <v>53</v>
      </c>
    </row>
    <row r="14" spans="1:12" x14ac:dyDescent="0.25">
      <c r="A14" t="s">
        <v>48</v>
      </c>
      <c r="H14">
        <f>IFERROR(MIN($B$14:$B$16)/B14*60,0)</f>
        <v>0</v>
      </c>
      <c r="I14">
        <f>(IF(C14&lt;$B$6,0,C14/MAX($C$14:$C$16)*$E$2)+(IF(D14&lt;$B$7,0,D14/MAX($D$14:$D$16)*$E$2)+(IF(E14&lt;$B$8,0,E14/MAX($E$14:$E$16)*$E$2)+(IF(F14&lt;$B$9,0,F14/MAX($F$14:$F$16)*$E$2)+(IF(G14&lt;$B$10,0,G14/MAX($G$14:$G$16)*$E$2))))))</f>
        <v>0</v>
      </c>
      <c r="J14">
        <f>I14+H14</f>
        <v>0</v>
      </c>
      <c r="K14" s="14" t="str">
        <f>IF(J14=0,"Oferta odrzucona"," ")</f>
        <v>Oferta odrzucona</v>
      </c>
    </row>
    <row r="15" spans="1:12" x14ac:dyDescent="0.25">
      <c r="A15" t="s">
        <v>47</v>
      </c>
      <c r="H15">
        <f>IFERROR(MIN($B$14:$B$16)/B15*60,0)</f>
        <v>0</v>
      </c>
      <c r="I15">
        <f>(IF(C15&lt;$B$6,0,C15/MAX($C$14:$C$16)*$E$2)+(IF(D15&lt;$B$7,0,D15/MAX($D$14:$D$16)*$E$2)+(IF(E15&lt;$B$8,0,E15/MAX($E$14:$E$16)*$E$2)+(IF(F15&lt;$B$9,0,F15/MAX($F$14:$F$16)*$E$2)+(IF(G15&lt;$B$10,0,G15/MAX($G$14:$G$16)*$E$2))))))</f>
        <v>0</v>
      </c>
      <c r="J15">
        <f>I15+H15</f>
        <v>0</v>
      </c>
      <c r="K15" s="14" t="str">
        <f t="shared" ref="K15:K16" si="0">IF(J15=0,"Oferta odrzucona"," ")</f>
        <v>Oferta odrzucona</v>
      </c>
    </row>
    <row r="16" spans="1:12" x14ac:dyDescent="0.25">
      <c r="A16" t="s">
        <v>49</v>
      </c>
      <c r="H16">
        <f>IFERROR(MIN($B$14:$B$16)/B16*60,0)</f>
        <v>0</v>
      </c>
      <c r="I16">
        <f>(IF(C16&lt;$B$6,0,C16/MAX($C$14:$C$16)*$E$2)+(IF(D16&lt;$B$7,0,D16/MAX($D$14:$D$16)*$E$2)+(IF(E16&lt;$B$8,0,E16/MAX($E$14:$E$16)*$E$2)+(IF(F16&lt;$B$9,0,F16/MAX($F$14:$F$16)*$E$2)+(IF(G16&lt;$B$10,0,G16/MAX($G$14:$G$16)*$E$2))))))</f>
        <v>0</v>
      </c>
      <c r="J16">
        <f>I16+H16</f>
        <v>0</v>
      </c>
      <c r="K16" s="14" t="str">
        <f t="shared" si="0"/>
        <v>Oferta odrzucona</v>
      </c>
    </row>
    <row r="18" spans="1:13" ht="15.75" thickBot="1" x14ac:dyDescent="0.3"/>
    <row r="19" spans="1:13" ht="15.75" thickTop="1" x14ac:dyDescent="0.25">
      <c r="A19" s="11" t="s">
        <v>54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3" x14ac:dyDescent="0.25">
      <c r="A20" s="10" t="s">
        <v>63</v>
      </c>
    </row>
    <row r="21" spans="1:13" x14ac:dyDescent="0.25">
      <c r="A21" t="s">
        <v>22</v>
      </c>
      <c r="B21">
        <v>200</v>
      </c>
    </row>
    <row r="22" spans="1:13" x14ac:dyDescent="0.25">
      <c r="A22" t="s">
        <v>23</v>
      </c>
      <c r="B22">
        <v>100</v>
      </c>
    </row>
    <row r="23" spans="1:13" x14ac:dyDescent="0.25">
      <c r="A23" t="s">
        <v>24</v>
      </c>
      <c r="B23">
        <v>200</v>
      </c>
    </row>
    <row r="24" spans="1:13" x14ac:dyDescent="0.25">
      <c r="A24" t="s">
        <v>25</v>
      </c>
      <c r="B24">
        <v>100</v>
      </c>
    </row>
    <row r="25" spans="1:13" x14ac:dyDescent="0.25">
      <c r="A25" t="s">
        <v>27</v>
      </c>
      <c r="B25">
        <v>3</v>
      </c>
    </row>
    <row r="26" spans="1:13" x14ac:dyDescent="0.25">
      <c r="A26" t="s">
        <v>42</v>
      </c>
      <c r="B26">
        <v>2</v>
      </c>
    </row>
    <row r="27" spans="1:13" x14ac:dyDescent="0.25">
      <c r="A27" t="s">
        <v>43</v>
      </c>
      <c r="B27">
        <v>3</v>
      </c>
    </row>
    <row r="30" spans="1:13" x14ac:dyDescent="0.25">
      <c r="A30" s="10" t="s">
        <v>54</v>
      </c>
      <c r="B30" s="10" t="s">
        <v>1</v>
      </c>
      <c r="C30" s="10">
        <v>1</v>
      </c>
      <c r="D30" s="10">
        <v>2</v>
      </c>
      <c r="E30" s="10">
        <v>3</v>
      </c>
      <c r="F30" s="10">
        <v>4</v>
      </c>
      <c r="G30" s="10">
        <v>5</v>
      </c>
      <c r="H30" s="10">
        <v>6</v>
      </c>
      <c r="I30" s="10">
        <v>7</v>
      </c>
      <c r="J30" t="s">
        <v>50</v>
      </c>
      <c r="K30" t="s">
        <v>51</v>
      </c>
      <c r="L30" t="s">
        <v>53</v>
      </c>
    </row>
    <row r="31" spans="1:13" x14ac:dyDescent="0.25">
      <c r="A31" t="s">
        <v>48</v>
      </c>
      <c r="J31">
        <f>IF(K31=0,0,IFERROR(MIN($B$31:$B$33)/B31*$B$2,0))</f>
        <v>0</v>
      </c>
      <c r="K31">
        <f>IF(AND(C31&gt;=$B$21,D31&gt;=$B$22,E31&gt;=$B$23,F31&gt;=$B$24,G31&gt;=$B$25,H31&gt;=$B$26,I31&gt;=$B$27),C31/MAX($C$31:$C$33)*$F$2+D31/MAX($D$31:$D$33)*$F$2+E31/MAX($E$31:$E$33)*$F$2+F31/MAX($F$31:$F$33)*$F$2+G31/MAX($G$31:$G$33)*$F$2+H31/MAX($H$31:$H$33)*$F$2+I31/MAX($I$31:$I$33)*$F$2,0)</f>
        <v>0</v>
      </c>
      <c r="L31">
        <f>K31+J31</f>
        <v>0</v>
      </c>
      <c r="M31" s="14" t="str">
        <f>IF(L31=0,"Oferta odrzucona"," ")</f>
        <v>Oferta odrzucona</v>
      </c>
    </row>
    <row r="32" spans="1:13" x14ac:dyDescent="0.25">
      <c r="A32" t="s">
        <v>47</v>
      </c>
      <c r="J32">
        <f t="shared" ref="J32:J33" si="1">IF(K32=0,0,IFERROR(MIN($B$31:$B$33)/B32*$B$2,0))</f>
        <v>0</v>
      </c>
      <c r="K32">
        <f t="shared" ref="K32:K33" si="2">IF(AND(C32&gt;=$B$21,D32&gt;=$B$22,E32&gt;=$B$23,F32&gt;=$B$24,G32&gt;=$B$25,H32&gt;=$B$26,I32&gt;=$B$27),C32/MAX($C$31:$C$33)*$F$2+D32/MAX($D$31:$D$33)*$F$2+E32/MAX($E$31:$E$33)*$F$2+F32/MAX($F$31:$F$33)*$F$2+G32/MAX($G$31:$G$33)*$F$2+H32/MAX($H$31:$H$33)*$F$2+I32/MAX($I$31:$I$33)*$F$2,0)</f>
        <v>0</v>
      </c>
      <c r="L32">
        <f t="shared" ref="L32:L33" si="3">K32+J32</f>
        <v>0</v>
      </c>
      <c r="M32" s="14" t="str">
        <f t="shared" ref="M32:M33" si="4">IF(L32=0,"Oferta odrzucona"," ")</f>
        <v>Oferta odrzucona</v>
      </c>
    </row>
    <row r="33" spans="1:13" x14ac:dyDescent="0.25">
      <c r="A33" t="s">
        <v>49</v>
      </c>
      <c r="J33">
        <f t="shared" si="1"/>
        <v>0</v>
      </c>
      <c r="K33">
        <f t="shared" si="2"/>
        <v>0</v>
      </c>
      <c r="L33">
        <f t="shared" si="3"/>
        <v>0</v>
      </c>
      <c r="M33" s="14" t="str">
        <f t="shared" si="4"/>
        <v>Oferta odrzucona</v>
      </c>
    </row>
    <row r="35" spans="1:13" ht="15.75" thickBot="1" x14ac:dyDescent="0.3"/>
    <row r="36" spans="1:13" ht="15.75" thickTop="1" x14ac:dyDescent="0.25">
      <c r="A36" s="11" t="s">
        <v>59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3" x14ac:dyDescent="0.25">
      <c r="A37" s="10" t="s">
        <v>63</v>
      </c>
    </row>
    <row r="38" spans="1:13" x14ac:dyDescent="0.25">
      <c r="A38" t="s">
        <v>61</v>
      </c>
      <c r="B38">
        <v>3</v>
      </c>
    </row>
    <row r="41" spans="1:13" x14ac:dyDescent="0.25">
      <c r="A41" s="10" t="s">
        <v>59</v>
      </c>
      <c r="B41" s="10" t="s">
        <v>1</v>
      </c>
      <c r="C41" s="10">
        <v>1</v>
      </c>
      <c r="D41" t="s">
        <v>50</v>
      </c>
      <c r="E41" s="10" t="s">
        <v>51</v>
      </c>
      <c r="F41" t="s">
        <v>53</v>
      </c>
    </row>
    <row r="42" spans="1:13" x14ac:dyDescent="0.25">
      <c r="A42" t="s">
        <v>48</v>
      </c>
      <c r="D42">
        <f>IFERROR(IF(E42=0,0,MIN($B$42:$B$44)/B42*60),0)</f>
        <v>0</v>
      </c>
      <c r="E42">
        <f>IF(C42&gt;=$B$38,C42/MAX($C$42:$C$44)*$G$2,0)</f>
        <v>0</v>
      </c>
      <c r="F42">
        <f>D42+E42</f>
        <v>0</v>
      </c>
      <c r="G42" s="14" t="str">
        <f>IF(F42=0,"Oferta odrzucona"," ")</f>
        <v>Oferta odrzucona</v>
      </c>
    </row>
    <row r="43" spans="1:13" x14ac:dyDescent="0.25">
      <c r="A43" t="s">
        <v>47</v>
      </c>
      <c r="D43">
        <f t="shared" ref="D43:D44" si="5">IFERROR(IF(E43=0,0,MIN($B$42:$B$44)/B43*60),0)</f>
        <v>0</v>
      </c>
      <c r="E43">
        <f t="shared" ref="E43:E44" si="6">IF(C43&gt;=$B$38,C43/MAX($C$42:$C$44)*$G$2,0)</f>
        <v>0</v>
      </c>
      <c r="F43">
        <f>D43+E43</f>
        <v>0</v>
      </c>
      <c r="G43" s="14" t="str">
        <f t="shared" ref="G43:G44" si="7">IF(F43=0,"Oferta odrzucona"," ")</f>
        <v>Oferta odrzucona</v>
      </c>
    </row>
    <row r="44" spans="1:13" x14ac:dyDescent="0.25">
      <c r="A44" t="s">
        <v>49</v>
      </c>
      <c r="D44">
        <f t="shared" si="5"/>
        <v>0</v>
      </c>
      <c r="E44">
        <f t="shared" si="6"/>
        <v>0</v>
      </c>
      <c r="F44">
        <f>D44+E44</f>
        <v>0</v>
      </c>
      <c r="G44" s="14" t="str">
        <f t="shared" si="7"/>
        <v>Oferta odrzucona</v>
      </c>
    </row>
    <row r="46" spans="1:13" ht="15.75" thickBot="1" x14ac:dyDescent="0.3"/>
    <row r="47" spans="1:13" ht="15.75" thickTop="1" x14ac:dyDescent="0.25">
      <c r="A47" s="11" t="s">
        <v>60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3" x14ac:dyDescent="0.25">
      <c r="A48" s="10" t="s">
        <v>63</v>
      </c>
    </row>
    <row r="49" spans="1:8" x14ac:dyDescent="0.25">
      <c r="A49" t="s">
        <v>34</v>
      </c>
      <c r="B49">
        <v>30000</v>
      </c>
    </row>
    <row r="50" spans="1:8" x14ac:dyDescent="0.25">
      <c r="A50" t="s">
        <v>35</v>
      </c>
      <c r="B50">
        <v>30000</v>
      </c>
    </row>
    <row r="53" spans="1:8" x14ac:dyDescent="0.25">
      <c r="A53" s="10" t="s">
        <v>60</v>
      </c>
      <c r="B53" s="10" t="s">
        <v>1</v>
      </c>
      <c r="C53" s="10">
        <v>1</v>
      </c>
      <c r="D53" s="10">
        <v>2</v>
      </c>
      <c r="E53" t="s">
        <v>50</v>
      </c>
      <c r="F53" t="s">
        <v>51</v>
      </c>
      <c r="G53" t="s">
        <v>53</v>
      </c>
    </row>
    <row r="54" spans="1:8" x14ac:dyDescent="0.25">
      <c r="A54" t="s">
        <v>48</v>
      </c>
      <c r="D54">
        <v>32000</v>
      </c>
      <c r="E54">
        <f>IFERROR(IF(F54=0,0,MIN($B$54:$B$56)/B54*$B$2),0)</f>
        <v>0</v>
      </c>
      <c r="F54">
        <f>IF(AND(C54&gt;=$B$49,D54&gt;=$B$50),C54/MAX($C$54:$C$56)*$H$2+D54/MAX($D$54:$D$56)*$H$2,0)</f>
        <v>0</v>
      </c>
      <c r="G54">
        <f>F54+E54</f>
        <v>0</v>
      </c>
      <c r="H54" s="14" t="str">
        <f>IF(G54=0,"Oferta odrzucona"," ")</f>
        <v>Oferta odrzucona</v>
      </c>
    </row>
    <row r="55" spans="1:8" x14ac:dyDescent="0.25">
      <c r="A55" t="s">
        <v>47</v>
      </c>
      <c r="D55">
        <v>30000</v>
      </c>
      <c r="E55">
        <f t="shared" ref="E55:E56" si="8">IFERROR(IF(F55=0,0,MIN($B$54:$B$56)/B55*$B$2),0)</f>
        <v>0</v>
      </c>
      <c r="F55">
        <f t="shared" ref="F55:F56" si="9">IF(AND(C55&gt;=$B$49,D55&gt;=$B$50),C55/MAX($C$54:$C$56)*$H$2+D55/MAX($D$54:$D$56)*$H$2,0)</f>
        <v>0</v>
      </c>
      <c r="G55">
        <f t="shared" ref="G55:G56" si="10">F55+E55</f>
        <v>0</v>
      </c>
      <c r="H55" s="14" t="str">
        <f t="shared" ref="H55:H56" si="11">IF(G55=0,"Oferta odrzucona"," ")</f>
        <v>Oferta odrzucona</v>
      </c>
    </row>
    <row r="56" spans="1:8" x14ac:dyDescent="0.25">
      <c r="A56" t="s">
        <v>49</v>
      </c>
      <c r="D56">
        <v>5555555</v>
      </c>
      <c r="E56">
        <f t="shared" si="8"/>
        <v>0</v>
      </c>
      <c r="F56">
        <f t="shared" si="9"/>
        <v>0</v>
      </c>
      <c r="G56">
        <f t="shared" si="10"/>
        <v>0</v>
      </c>
      <c r="H56" s="14" t="str">
        <f t="shared" si="11"/>
        <v>Oferta odrzucona</v>
      </c>
    </row>
  </sheetData>
  <mergeCells count="1">
    <mergeCell ref="C12:G12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Wycena el. opr.</vt:lpstr>
      <vt:lpstr>Symulator</vt:lpstr>
      <vt:lpstr>'Wycena el. opr.'!Tytuły_wydruku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User_BK-1</dc:creator>
  <cp:lastModifiedBy>MICHAL</cp:lastModifiedBy>
  <cp:lastPrinted>2019-12-27T07:37:08Z</cp:lastPrinted>
  <dcterms:created xsi:type="dcterms:W3CDTF">2019-12-27T06:33:24Z</dcterms:created>
  <dcterms:modified xsi:type="dcterms:W3CDTF">2020-01-16T19:58:25Z</dcterms:modified>
</cp:coreProperties>
</file>