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tabRatio="763" activeTab="3"/>
  </bookViews>
  <sheets>
    <sheet name="Budynki itp." sheetId="1" r:id="rId1"/>
    <sheet name="sprzęt elektroniczny" sheetId="2" r:id="rId2"/>
    <sheet name="Maszyny" sheetId="3" r:id="rId3"/>
    <sheet name="Pojazdy" sheetId="4" r:id="rId4"/>
    <sheet name="Zabezpieczenia" sheetId="5" r:id="rId5"/>
    <sheet name="Remonty i inne info" sheetId="6" r:id="rId6"/>
    <sheet name="konserwator zabytków" sheetId="7" r:id="rId7"/>
    <sheet name="wspólnoty mieszkaniowe" sheetId="8" r:id="rId8"/>
    <sheet name="Szkodowość" sheetId="9" r:id="rId9"/>
  </sheets>
  <externalReferences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<sst xmlns="http://schemas.openxmlformats.org/spreadsheetml/2006/main" count="2451" uniqueCount="869">
  <si>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</si>
  <si>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</si>
  <si>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</si>
  <si>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</si>
  <si>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</si>
  <si>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</si>
  <si>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</si>
  <si>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</si>
  <si>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</si>
  <si>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</si>
  <si>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</si>
  <si>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</si>
  <si>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</si>
  <si>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</si>
  <si>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Przedmiot ubezpieczenia</t>
  </si>
  <si>
    <t>Wyposażenie i urządzenia</t>
  </si>
  <si>
    <t>Suma ubezpieczenia</t>
  </si>
  <si>
    <t>Sprzęt elektroniczny stacjonarny</t>
  </si>
  <si>
    <t>Sprzęt elektroniczny przenośny</t>
  </si>
  <si>
    <t>Kserokopiarki, urządzenia wielofunkcyjne</t>
  </si>
  <si>
    <t>14.</t>
  </si>
  <si>
    <t>15.</t>
  </si>
  <si>
    <t>16.</t>
  </si>
  <si>
    <t>17.</t>
  </si>
  <si>
    <t>Serwer</t>
  </si>
  <si>
    <t>1. Urząd Gminy w Lubawce</t>
  </si>
  <si>
    <t>Zespół Szkół Publicznych im. „Tkaczy Chełmskich”</t>
  </si>
  <si>
    <t>5. Zespół Szkół Publicznych im. „Tkaczy Chełmskich”</t>
  </si>
  <si>
    <t>Szkoła Podstawowa w Miszkowicach</t>
  </si>
  <si>
    <t>Miejsko-Gminny Ośrodek Pomocy Społecznej</t>
  </si>
  <si>
    <t>2. Miejsko-Gminny Ośrodek Pomocy Społecznej</t>
  </si>
  <si>
    <t>Alkomat</t>
  </si>
  <si>
    <t>Maszyna elktroniczna do pisania</t>
  </si>
  <si>
    <t>Telefony komórkowe</t>
  </si>
  <si>
    <t>Samodzielny Publiczny Zakład Opieki Zdrowotnej w Lubawce</t>
  </si>
  <si>
    <t>Sprzęt medyczny</t>
  </si>
  <si>
    <t>Ultrasonograf</t>
  </si>
  <si>
    <t>Analizator biochemiczny</t>
  </si>
  <si>
    <t>Analizator hematologiczny</t>
  </si>
  <si>
    <t>Zespół Szkół Publicznych w Lubawce</t>
  </si>
  <si>
    <t>Urząd Miasta w Lubawce</t>
  </si>
  <si>
    <t>6. Szkoła Podstawowa w Miszkowicach</t>
  </si>
  <si>
    <t>Sieć teleinformatyczna</t>
  </si>
  <si>
    <t>4. Zespół Szkół Publicznych w Lubawce</t>
  </si>
  <si>
    <t>Tablice interaktywne</t>
  </si>
  <si>
    <t>Sprzęt nagłaśniający i muzyczny</t>
  </si>
  <si>
    <t>Budynek gimnazjum, Lubawka ul. Mickiewicza 4</t>
  </si>
  <si>
    <t>Budynek szkoły podstawowej, Lubawka ul. Boczna 13</t>
  </si>
  <si>
    <t>Budynek przedszkola, Lubawka ul. Dworcowa 27</t>
  </si>
  <si>
    <t>Budynek przedszkola, Lubawka ul. Szymrychowska 7</t>
  </si>
  <si>
    <t>Sprzęt elektroniczny do 5 lat:</t>
  </si>
  <si>
    <t>Miejsko-Gminny Ośrodek Kultury</t>
  </si>
  <si>
    <t>3. Miejsko-Gminny Ośrodek Kultury</t>
  </si>
  <si>
    <t>Świetlica wiejska, Błażejów 72</t>
  </si>
  <si>
    <t>Świetlica wiejska, Miszkowice 73B</t>
  </si>
  <si>
    <t xml:space="preserve">Scena z zadaszeniem składowana w magazynie, Lubawka ul. Przyjaciół Żołnierza 6A </t>
  </si>
  <si>
    <t>Kotły warzelne elektryczne</t>
  </si>
  <si>
    <t>Zmywarka do naczyń</t>
  </si>
  <si>
    <t>Projektory multimedialne</t>
  </si>
  <si>
    <t>do 5 lat:</t>
  </si>
  <si>
    <t>powyżej 5 lat:</t>
  </si>
  <si>
    <t>Budynek mieszkalny, Lubawka ul. Wodna 7</t>
  </si>
  <si>
    <t>Budynek mieszkalny, Lubawka ul. Wodna 13</t>
  </si>
  <si>
    <t>Budynek mieszkalny, Lubawka ul. Wodna 15</t>
  </si>
  <si>
    <t>Budynek mieszkalny, Lubawka ul. Wodna 17</t>
  </si>
  <si>
    <t>Budynek mieszkalny, Lubawka ul. Piastowska 3</t>
  </si>
  <si>
    <t>Budynek mieszkalny, Lubawka ul. Piastowska 9</t>
  </si>
  <si>
    <t>Budynek mieszkalny, Lubawka ul. Kościuszki 9B</t>
  </si>
  <si>
    <t>Budynek mieszkalny, Lubawka Pl. Jana Pawła II 4</t>
  </si>
  <si>
    <t>Budynek mieszkalny, Lubawka Pl. Jana Pawła II 6</t>
  </si>
  <si>
    <t>Budynek mieszkalny, Lubawka Pl. Jana Pawła II 7</t>
  </si>
  <si>
    <t>Budynek mieszkalny, Lubawka ul. Boczna 1</t>
  </si>
  <si>
    <t>Budynek mieszkalny, Lubawka ul. Boczna 3</t>
  </si>
  <si>
    <t>Budynek mieszkalny, Lubawka ul. Boczna 12</t>
  </si>
  <si>
    <t>Budynek mieszkalny, Lubawka ul. Ciasna 9</t>
  </si>
  <si>
    <t>Budynek mieszkalny, Lubawka ul. Ciasna 15</t>
  </si>
  <si>
    <t>Budynek mieszkalny, Lubawka ul. Ciasna 16</t>
  </si>
  <si>
    <t>7. Samodzielny Publiczny Zakład Opieki Zdrowotnej w Lubawce</t>
  </si>
  <si>
    <t>Suma ubezpieczenia do przetargu</t>
  </si>
  <si>
    <t>Budynek przychodni, Lubawka ul. Kościuszki 19 -  własność Gminy</t>
  </si>
  <si>
    <t>Budynek biurowy, ul. Zielona 12</t>
  </si>
  <si>
    <t>18.</t>
  </si>
  <si>
    <t>Budynek urzędu miasta, Lubawka Pl. Wolności 1</t>
  </si>
  <si>
    <t>Świetlica wiejska, Niedamirów 67A</t>
  </si>
  <si>
    <t>Budynek ośrodka zdrowia, Chełmsko Śląskie ul. Lubawska 26 -  własność Gminy</t>
  </si>
  <si>
    <t xml:space="preserve">Budynek mieszkalny
ul. Sądecka 16
Chełmsko Śląskie
</t>
  </si>
  <si>
    <t xml:space="preserve">Budynek mieszkalny
ul. Sądecka 15
Chełmsko Śląskie
</t>
  </si>
  <si>
    <t xml:space="preserve">Budynek użytkowy
ul. Sądecka 17
Chełmsko Śląskie
</t>
  </si>
  <si>
    <t xml:space="preserve">Budynek mieszkalny
ul. Sądecka 18
Chełmsko Śląskie
</t>
  </si>
  <si>
    <t xml:space="preserve">Budynek użytkowy
ul. Sądecka 19
Chełmsko Śląskie
</t>
  </si>
  <si>
    <t xml:space="preserve">Budynek mieszkalny
ul Sądecka 20
Chełmsko Śląskie
</t>
  </si>
  <si>
    <t xml:space="preserve">Budynek mieszkalny
ul. Sądecka 21
Chełmsko Śląskie
</t>
  </si>
  <si>
    <t xml:space="preserve">Budynek mieszkalny
ul. Sądecka 22
Chełmsko Śląskie
</t>
  </si>
  <si>
    <t>Budynek użytkowy ul. Sądecka 13 Chełmsko Śląskie</t>
  </si>
  <si>
    <t xml:space="preserve">Budynek mieszkalny ul. Sądecka 14 Chełmsko Śląskie </t>
  </si>
  <si>
    <t>Budynek mieszkalny ul. Sądecka 23 Chełmsko Śląskie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</si>
  <si>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</si>
  <si>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</si>
  <si>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</si>
  <si>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</si>
  <si>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</si>
  <si>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</si>
  <si>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</si>
  <si>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</si>
  <si>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</si>
  <si>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</si>
  <si>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</si>
  <si>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</si>
  <si>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Wyciąg Cieplice wraz ze schroniskiem</t>
  </si>
  <si>
    <t>Boisko</t>
  </si>
  <si>
    <t>Tablice interaktywne projektory</t>
  </si>
  <si>
    <t>Kserokopiarka</t>
  </si>
  <si>
    <t>Rodzaj</t>
  </si>
  <si>
    <t>Urząd Miasta</t>
  </si>
  <si>
    <t>-</t>
  </si>
  <si>
    <t>Ratrak śnieżny</t>
  </si>
  <si>
    <t>Pistenbully 300W</t>
  </si>
  <si>
    <t>WKU582MA2L011623</t>
  </si>
  <si>
    <t>250.000zł</t>
  </si>
  <si>
    <t>Nazwa</t>
  </si>
  <si>
    <t>rok produkcji</t>
  </si>
  <si>
    <t>nr identyfikacyjny</t>
  </si>
  <si>
    <t>suma ubezpieczenia</t>
  </si>
  <si>
    <t>Wykaz zabezpieczeń przeciwpożarowych i przeciwkradzieżowych</t>
  </si>
  <si>
    <t>Jednostka</t>
  </si>
  <si>
    <t>Zabezpieczenia przeciwpożarowe</t>
  </si>
  <si>
    <t>Zabezpieczenia przeciwkradzieżowe</t>
  </si>
  <si>
    <t>- brak</t>
  </si>
  <si>
    <t>- co najmniej 2 zamki wielozastawkowe w każdych drzwiach zewnętrznych</t>
  </si>
  <si>
    <t>- co najmniej 2 zamki wielozastawkowe w każdych drzwiach zewnętrznych,
- okratowane okna budynku,
- monitoring,
- alarm tylko na miejscu</t>
  </si>
  <si>
    <t>Dum kultury i Biblioteka gminna Lubawka ul. Kamiennogórska 19</t>
  </si>
  <si>
    <t>- gaśnice, agregaty: 2 szt.</t>
  </si>
  <si>
    <t>- gaśnice, agregaty: 1 szt.</t>
  </si>
  <si>
    <t>Świetlica Wiejska, Błażkowa 20</t>
  </si>
  <si>
    <t>Świetlica wiejska Jarkowice 168</t>
  </si>
  <si>
    <t>- co najmniej 2 zamki wielozastawkowe w każdych drzwiach zewnętrznych,
- monitoring</t>
  </si>
  <si>
    <t>Świetlica wiejska Opawa 59</t>
  </si>
  <si>
    <t>Świetlica wiejska Stara Białka 35</t>
  </si>
  <si>
    <t>- co najmniej 2 zamki wielozastawkowe w każdych drzwiach zewnętrznych,
- monitoring,
- alarm tylko na miejscu,</t>
  </si>
  <si>
    <t>- okratowane okna budynku,
- monitoring</t>
  </si>
  <si>
    <t>- gaśnice, agregaty: 5 szt.</t>
  </si>
  <si>
    <t>- alarm tylko na miejscu,</t>
  </si>
  <si>
    <t>- urządzenie sygnalizujące powstanie pożaru,
- gaśnice, agregaty: 7 szt.</t>
  </si>
  <si>
    <t>- okratowane okna budynku,
- alarm tylko na miejscu</t>
  </si>
  <si>
    <t>Zespół Szkół Publicznych im. Tkaczy Śląskich</t>
  </si>
  <si>
    <t>- co najmniej 2 zamki wielozastawkowe w każdych drzwiach zewnętrznych,
- alarm tylko na miejscu</t>
  </si>
  <si>
    <t>Budynek mieszkalny ul. Wodna 7 58-420 Lubawka</t>
  </si>
  <si>
    <t>Budynek mieszkalny  ul. Wodna 1358-420 Lubawka</t>
  </si>
  <si>
    <t>Budynek mieszkalny ul. Wodna 15 58-420 Lubawka</t>
  </si>
  <si>
    <t>Budynek mieszkalny ul. Wodna 17 58-420 Lubawka</t>
  </si>
  <si>
    <t>Budynek mieszkalny ul. Piastowska 3 58-420 Lubawka</t>
  </si>
  <si>
    <t>Budynek mieszkalny ul. Piastowska 9 58-420 Lubawka</t>
  </si>
  <si>
    <t>Budynek mieszkalny ul. Kościuszki 9B 58-420 Lubawka</t>
  </si>
  <si>
    <t xml:space="preserve">Budynek mieszkalny ul. Plac Jana Pawła II 4 58-420 Lubawka </t>
  </si>
  <si>
    <t>Budynek mieszkalny ul. Plac Jana Pawła II 6 58-420 Lubawka</t>
  </si>
  <si>
    <t>Budynek mieszkalny ul. Plac Jana Pawła II 7  58-420 Lubawka</t>
  </si>
  <si>
    <t>Budynek mieszkalny ul. Boczna 1 58-420 Lubawka</t>
  </si>
  <si>
    <t xml:space="preserve">Budynek mieszkalny ul. Boczna 3 58-420 Lubawka </t>
  </si>
  <si>
    <t>Budynek mieszkalny ul. Boczna 12 58-420 Lubawka</t>
  </si>
  <si>
    <t xml:space="preserve">Budynek mieszkalny ul. Ciasna 9 58-420 Lubawka </t>
  </si>
  <si>
    <t>Budynek mieszkalny ul. Ciasna 15 58-420 Lubawka</t>
  </si>
  <si>
    <t>Budynek mieszkalny ul. Ciasna 16 58-420 Lubawka</t>
  </si>
  <si>
    <t>Materiał</t>
  </si>
  <si>
    <t>Powierzchnia w m2</t>
  </si>
  <si>
    <t>Rok budowy budynku</t>
  </si>
  <si>
    <t>Ścian</t>
  </si>
  <si>
    <t>Stropów</t>
  </si>
  <si>
    <t>Stropodachu</t>
  </si>
  <si>
    <t>Pokrycie dachu</t>
  </si>
  <si>
    <t>cegła</t>
  </si>
  <si>
    <t>beton, drewno</t>
  </si>
  <si>
    <t>drewno</t>
  </si>
  <si>
    <t>dachówka</t>
  </si>
  <si>
    <t>papa na lepiku</t>
  </si>
  <si>
    <t>blachodachówka</t>
  </si>
  <si>
    <t>powojenny, 2005-2006 przebudowa</t>
  </si>
  <si>
    <t>ceramiczne o odporności ogniowej 240 min</t>
  </si>
  <si>
    <t>stropy ceramiczne na belkach drewnianych pokrytych płytami gipsowo-kartonowymi GKF 1,25 o odporności ogniowej REI60</t>
  </si>
  <si>
    <t>stropodach żelbetowy</t>
  </si>
  <si>
    <t>papa</t>
  </si>
  <si>
    <t>murowane</t>
  </si>
  <si>
    <t>drewniane krokwie</t>
  </si>
  <si>
    <t>blacha</t>
  </si>
  <si>
    <t>XVIIw.</t>
  </si>
  <si>
    <t>lata 70-80</t>
  </si>
  <si>
    <t>drewniane</t>
  </si>
  <si>
    <t>betonowe</t>
  </si>
  <si>
    <t>Świetlica wiejska (wiejski klub młodzieżowy), Błażkowa dz. nr 20**</t>
  </si>
  <si>
    <t>beton</t>
  </si>
  <si>
    <t>żelbeton</t>
  </si>
  <si>
    <t>początek XX w.</t>
  </si>
  <si>
    <t>gont</t>
  </si>
  <si>
    <t>żelbet</t>
  </si>
  <si>
    <t>*budynek składa się z 4 segmentów: dydaktyczny, administracyjny, przedszkolny, sala gimnastyczna</t>
  </si>
  <si>
    <t>b.d.</t>
  </si>
  <si>
    <t>dachówka karpiówka</t>
  </si>
  <si>
    <t>pustaki MAX cegła</t>
  </si>
  <si>
    <t>prefabrykaty płyt żelbetowych</t>
  </si>
  <si>
    <t>kształtowniki stalowe, łaty drewniane</t>
  </si>
  <si>
    <t xml:space="preserve">dachówka cementowa </t>
  </si>
  <si>
    <t>Budynek ośrodka zdrowia, Miszkowice 68A** - własność Gminy</t>
  </si>
  <si>
    <t>pustaki Porotherm</t>
  </si>
  <si>
    <t>ściany konstrukcyjne i szczytowe zakończone wieńcem żelbetowym</t>
  </si>
  <si>
    <t>krokwiowo-jętkowe na murłatach</t>
  </si>
  <si>
    <t>papa, gont bitumiczny</t>
  </si>
  <si>
    <t>lata 50, remont kapitalny 2013</t>
  </si>
  <si>
    <t>murowany</t>
  </si>
  <si>
    <t>papa, blacha</t>
  </si>
  <si>
    <t xml:space="preserve">blacha </t>
  </si>
  <si>
    <t>Dom kultury i biblioteka gminna, Lubawka ul. Kamiennogórska 19*</t>
  </si>
  <si>
    <t>częściowy stropodach - drewno</t>
  </si>
  <si>
    <t>papa, styropapa, blachodachówka</t>
  </si>
  <si>
    <t>drewno-cegła</t>
  </si>
  <si>
    <t>Piec konwekcyjny</t>
  </si>
  <si>
    <t>Zestaw do pomiaru czasu TAG HEUER</t>
  </si>
  <si>
    <t>Analizator BM ISE Na/k</t>
  </si>
  <si>
    <t>Budynek mieszkalny Al. Wojska Polskiego 8 Lubawka</t>
  </si>
  <si>
    <t>Budynek mieszkalny-Ciasna 4 Lubawka(pustostan)</t>
  </si>
  <si>
    <t>derwno-cegła</t>
  </si>
  <si>
    <t>Budynek mieszkalny Al. Wojska Polskiego 15 Lubawka</t>
  </si>
  <si>
    <t>Budynek mieszkalny Ciasna 14 Lubawka</t>
  </si>
  <si>
    <t>Budynek mieszkalny  Al. Wojska Polskiego 46 Lubawka</t>
  </si>
  <si>
    <t>Budynek mieszkalny, Garbarska 2 Lubawka</t>
  </si>
  <si>
    <t>Budynek mieszkalny, Jarkowice 13</t>
  </si>
  <si>
    <t>drewno cegła</t>
  </si>
  <si>
    <t>Budynek mieszkalny, Jarkowice 16</t>
  </si>
  <si>
    <t>drweno</t>
  </si>
  <si>
    <t>Budynek mieszkalny, Cehłmsko Śl. ul. Kamiennogórska 1</t>
  </si>
  <si>
    <t>Budynek mieszkalny, Lubawka, ul. Kamiennogórska 13</t>
  </si>
  <si>
    <t>Budynek mieszkalny, Chełmsko Śl., ul. Kamiennogórska 18</t>
  </si>
  <si>
    <t xml:space="preserve">drewno cegła </t>
  </si>
  <si>
    <t>budynek mieszkalny, Lubawka, ul. Kamiennogórska 21</t>
  </si>
  <si>
    <t>drewno cxegła</t>
  </si>
  <si>
    <t xml:space="preserve">drewno </t>
  </si>
  <si>
    <t>budynek miszkalny, Chełmsko Śl., ul. Kamiennogórska 65</t>
  </si>
  <si>
    <t>budynek mieszkalny, Chełmsko Śl.ul. Kościelna 1A</t>
  </si>
  <si>
    <t>Budynek mieszkalny, Lubawka, ul. Kościuszki 19A</t>
  </si>
  <si>
    <t>Budynek miszkalny, Lubawka, ul. Lipowa 4</t>
  </si>
  <si>
    <t>Budynek mieszkalny, Chełmsko Śl., ul. Lubawska 3</t>
  </si>
  <si>
    <t>Budynek mieszkalny, Lubawka, Miszkowice 12</t>
  </si>
  <si>
    <t>Budynek mieszkalny, Lubawka, Miszkowice 42</t>
  </si>
  <si>
    <t>Budynek mieszkalny, Lubawka, ul. Miszkowice 87</t>
  </si>
  <si>
    <t>Budynek mieszkalny, Lubawka, Miszkowice 92</t>
  </si>
  <si>
    <t>kamień</t>
  </si>
  <si>
    <t>Budynek mieszkalny, Lubawka, Okrzeszyn 29</t>
  </si>
  <si>
    <t>Budynek mieszkalny, Lubawka, Okrzeszyn 37</t>
  </si>
  <si>
    <t>Budynek mieszkalny, Lubawka, Okrzeszyn 55</t>
  </si>
  <si>
    <t>Budynek mieszkalny, Lubawka, Okrzeszyn 79</t>
  </si>
  <si>
    <t>drewnno</t>
  </si>
  <si>
    <t>Budynek mieszkalny, Lubawka, Okrzeszyn 85</t>
  </si>
  <si>
    <t>Budynek mieszkalny, Lubawka, Okrzeszyn 121</t>
  </si>
  <si>
    <t>Budynek mieszkalny, Lubawka, Paczyn 15</t>
  </si>
  <si>
    <t>Budynek mieszkalny, Lubawka, Paprotki 5</t>
  </si>
  <si>
    <t>Budynek mieszkalny, Lubawka, Pl. Wolności 3</t>
  </si>
  <si>
    <t>Budynek mieszkalny, Lubawka, Pl. Wolności 12</t>
  </si>
  <si>
    <t>Budynek mieszkalny, Lubawka, Pl. Wolności 18</t>
  </si>
  <si>
    <t>Budynek mieszkalny, Lubawka, ul. Pocztowa 14</t>
  </si>
  <si>
    <t>Budynek mieszkalny, Lubawka, ul. Podgórze 41</t>
  </si>
  <si>
    <t>Budynek mieszkalny, Lubawka, ul. Potokowa 4</t>
  </si>
  <si>
    <t>Budynek mieszkalny, Lubawka, ul. Potokowa 7</t>
  </si>
  <si>
    <t>Budynek mieszkalny, Chełmsko Śl., ul. Powstańców Śląskich 1</t>
  </si>
  <si>
    <t>Budynek mieszkalny, Chełmsko Śl., ul. Rynek 2</t>
  </si>
  <si>
    <t>Budynek mieszkalny, Chełmsko Śl., ul. Rynek 3</t>
  </si>
  <si>
    <t>Budynek mieszkalny, Chełmsko Śl., ul. Rynek 4</t>
  </si>
  <si>
    <t>Budynek mieszkalny, Chełmsko Śl., Rynek 20</t>
  </si>
  <si>
    <t>Budynek mieszkalny, Chełmsko Śl. Rynek 22</t>
  </si>
  <si>
    <t>Budynek mieszkalny, Chełmsko Śl., Sądecka 24</t>
  </si>
  <si>
    <t>Budynek mieszkalny, Chełmsko Śl. ul. Sądecka 25</t>
  </si>
  <si>
    <t>Budynek mieszkalny, Lubawka, ul. Sienkiewicza 1</t>
  </si>
  <si>
    <t>Budynek mieszkalny, Lubawka, Stara Białka 31</t>
  </si>
  <si>
    <t>Budynek mieszkalny, Lubawka, ul. Starorynkowa 8</t>
  </si>
  <si>
    <t>Budynek mieszkalny, Chełmsko Śl., ul. Starorynkowa 12</t>
  </si>
  <si>
    <t>Budynek mieszkalny, Lubawka, Uniemyśl 8</t>
  </si>
  <si>
    <t>Wyposarzenie konserwatorów</t>
  </si>
  <si>
    <t>Oświetlenie Skateparku</t>
  </si>
  <si>
    <t>Garaż OSP, Chełmsko Śląskie</t>
  </si>
  <si>
    <t>Garaż OSP, Okrzeszyn</t>
  </si>
  <si>
    <t>Garaż OSP, Uniemyśl</t>
  </si>
  <si>
    <t>Garaż OSP, Miszkowice</t>
  </si>
  <si>
    <t>Siłownia zewnetrzna</t>
  </si>
  <si>
    <t>Wiaty przystankowe, 4 szt.</t>
  </si>
  <si>
    <t>Wiaty turystyczne 2 sztuki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</si>
  <si>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</si>
  <si>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</si>
  <si>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</si>
  <si>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</si>
  <si>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</si>
  <si>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</si>
  <si>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</si>
  <si>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</si>
  <si>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</si>
  <si>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</si>
  <si>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</si>
  <si>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</si>
  <si>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</si>
  <si>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</si>
  <si>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</si>
  <si>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</si>
  <si>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</si>
  <si>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</si>
  <si>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</si>
  <si>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</si>
  <si>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</si>
  <si>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</si>
  <si>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</si>
  <si>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</si>
  <si>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</si>
  <si>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</si>
  <si>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</si>
  <si>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</si>
  <si>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</si>
  <si>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</si>
  <si>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</si>
  <si>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</si>
  <si>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</si>
  <si>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</si>
  <si>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</si>
  <si>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</si>
  <si>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</si>
  <si>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</si>
  <si>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</si>
  <si>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</si>
  <si>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</si>
  <si>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</si>
  <si>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</si>
  <si>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</si>
  <si>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</si>
  <si>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</si>
  <si>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</si>
  <si>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przed 1945</t>
  </si>
  <si>
    <t>cegła/kamień</t>
  </si>
  <si>
    <t>beton/cegła</t>
  </si>
  <si>
    <t>dachcówka</t>
  </si>
  <si>
    <t>1877 - po remoncie 2002r.</t>
  </si>
  <si>
    <t>Monitoring</t>
  </si>
  <si>
    <t>Zestaw nagłosnienia</t>
  </si>
  <si>
    <t>Sprzet elektroniczny starszy niż 5 letni</t>
  </si>
  <si>
    <t xml:space="preserve">Suma ubezpieczenia </t>
  </si>
  <si>
    <t>-brak</t>
  </si>
  <si>
    <t>- gaśnice</t>
  </si>
  <si>
    <t>Garaż OSP, Jarkowice</t>
  </si>
  <si>
    <t>Budynek zaplecza socjalnego OSP, Lubawka ul. Piastowska 6</t>
  </si>
  <si>
    <t>Budynek remizy strażackiej OSP, Lubawka ul. Piastowska 10</t>
  </si>
  <si>
    <t>Budynek remizy OSP, Opawa nr dz. 115</t>
  </si>
  <si>
    <t>Budynek MGOPS, Lubawka ul. Dworcowa 33</t>
  </si>
  <si>
    <t>Budynek socjalno-administracyjny stadionu sportowego, Lubawka ul. Przyjaciół Żołnierza 6A</t>
  </si>
  <si>
    <t>Wiejski dom kultury i filia biblioteki gminnej, Chełmsko Śląskie ul. Rynek 14</t>
  </si>
  <si>
    <t>Skocznia narciarska, Lubawka ul. Podlesie (dz. nr 243)</t>
  </si>
  <si>
    <t>Świetlica wiejska, Okrzeszyn 37</t>
  </si>
  <si>
    <t>Świetlica wiejska, Paprotki 5</t>
  </si>
  <si>
    <t>Budynek szkoły, Chełmsko Śląskie ul. Kolonia 14</t>
  </si>
  <si>
    <t>Wyposażenie OSP</t>
  </si>
  <si>
    <t>po modernizacji w 2006r.</t>
  </si>
  <si>
    <t>ZSP Lubawka - budynki należące do Zespołu Szkół Publicznych w Lubawce posiadają następujące instalacje:</t>
  </si>
  <si>
    <t>Instalacje:</t>
  </si>
  <si>
    <t>Wodnokanalizacyjna</t>
  </si>
  <si>
    <t>Elektryczna</t>
  </si>
  <si>
    <t>Centralnego ogrzewania</t>
  </si>
  <si>
    <t>Gazowa</t>
  </si>
  <si>
    <t>Kominowa i wentylacyjna</t>
  </si>
  <si>
    <t>System monitoringu</t>
  </si>
  <si>
    <t>System alarmowy</t>
  </si>
  <si>
    <t>Elektyczyna</t>
  </si>
  <si>
    <t>System ostrzegania o pożarze</t>
  </si>
  <si>
    <t>ZSP Chełmsko Śląskie: informacja o przeprowadzonych remontach i modernizacjach:</t>
  </si>
  <si>
    <t>2015 r.:</t>
  </si>
  <si>
    <t>- remont pomieszczeń sanitarnych przy sali gimnastycznej;</t>
  </si>
  <si>
    <t>2014 r.:</t>
  </si>
  <si>
    <t>- remont pomieszczeń sanitarnych w budynku administracyjnym;</t>
  </si>
  <si>
    <t>- remont pomieszczeń sanitarnych – prysznic dla nauczycieli wychowania fizycznego;</t>
  </si>
  <si>
    <t>- przebudowa rozdzielni głównej, elektrycznej niskiego napięcia;</t>
  </si>
  <si>
    <t>2013 r.:</t>
  </si>
  <si>
    <t>- wykonanie dwóch podjazdów dla osób niepełnosprawnych (do budynku szkolnego i przedszkolnego);</t>
  </si>
  <si>
    <t>- remont pomieszczeń sanitarnych dla chłopców w budynku dydaktycznym;</t>
  </si>
  <si>
    <t>2012 r.:</t>
  </si>
  <si>
    <t>- wykonanie instalacji oddymiającej w kotłowni szkolnej;</t>
  </si>
  <si>
    <t>- remont pomieszczeń sanitarnych dla dziewcząt w budynku dydaktycznym;</t>
  </si>
  <si>
    <t>2011 r.:</t>
  </si>
  <si>
    <t>- remont kotłowni szkolnej;</t>
  </si>
  <si>
    <t>- przebudowa pomieszczeń sanitarnych w przedszkolu;</t>
  </si>
  <si>
    <t>- wymiana rozdzielni korytarzowych – 6 kompletów w budynku dydaktycznym;</t>
  </si>
  <si>
    <t>2010 r.:</t>
  </si>
  <si>
    <t>- remont zaplecza kuchennego;</t>
  </si>
  <si>
    <t>- montaż wykładziny PVC w stołówce szkolnej;</t>
  </si>
  <si>
    <t>2009 r.:</t>
  </si>
  <si>
    <t>- adaptacja pomieszczeń dla sześciolatków w budynku dydaktycznym;</t>
  </si>
  <si>
    <t>- remont pomieszczeń sanitarnych na I piętrze w budynku dydaktycznym;</t>
  </si>
  <si>
    <t>- naprawa pokrycia dachów – budynek dydaktyczny i przedszkolny;</t>
  </si>
  <si>
    <t>- renowacja parkietu w salach przedszkolnych;</t>
  </si>
  <si>
    <t>2008 r.:</t>
  </si>
  <si>
    <t>- częściowy remont dachu na budynku administracyjnym;</t>
  </si>
  <si>
    <t>- malowanie stropu dachu nad salą gimnastyczną;</t>
  </si>
  <si>
    <t>- montaż wykładziny PVC w pracowni fizyczno-chemicznej;</t>
  </si>
  <si>
    <t>2007 r.:</t>
  </si>
  <si>
    <t>- montaż telewizji dozorowanej, wymiana oświetlenia zewnętrznego,</t>
  </si>
  <si>
    <t>- wymiana drzwi zewnętrznych i wewnętrznych do budynku przedszkolnego</t>
  </si>
  <si>
    <t>- przebudowa, termomodernizacja budynku szkolnego nr 8;</t>
  </si>
  <si>
    <t>- remont toalety dla personelu (budynek nr 8);</t>
  </si>
  <si>
    <t>- wykonanie instalacji elektrycznej w bibliotece i czytelni (budynek nr 8);</t>
  </si>
  <si>
    <t>- włączenie budynku szkolnego nr 34 do wodociągu;</t>
  </si>
  <si>
    <t>- remont mieszkania lokatorskiego (budynek nr 34);</t>
  </si>
  <si>
    <t>- wymiana drzwi wewnętrznych na I piętrze w budynku nr 8;</t>
  </si>
  <si>
    <t>- przebudowa i zmiana sposobu użytkowania części mieszkalnej na sale lekcyjne w budynku szkolnym nr 8 – I i II etap;</t>
  </si>
  <si>
    <t>- kompleksowa wymiana instalacji elektrycznej w budynku nr 34;</t>
  </si>
  <si>
    <t>- remont hydroforni (budynek nr 8);</t>
  </si>
  <si>
    <t>- remont schodów wejściowych, poprawienie stanu tynków na elewacji frontowej i bocznej w budynku szkolnym nr 8;</t>
  </si>
  <si>
    <t>- wymiana instalacji elektrycznej (budynek nr 8);</t>
  </si>
  <si>
    <t>- remont kominów;</t>
  </si>
  <si>
    <t>- częściowy remont dachu (budynek nr 34);</t>
  </si>
  <si>
    <t>- wymiana oświetlenia w klasach (budynek nr 8)</t>
  </si>
  <si>
    <t>Szkoła Podstawowa w Miszkowicach : informacja o przeprowadzonych remontach i modernizacjach:</t>
  </si>
  <si>
    <t>Informacje na temat przeprowadzonych remontów i innych elementów budynków - instalacjach</t>
  </si>
  <si>
    <t>MGOK LUBAWKA:</t>
  </si>
  <si>
    <t>budynek socjalno – administracyjny stadionu sportowego w Lubawce</t>
  </si>
  <si>
    <t>Przeprowadzono niezbędne remonty bieżące, których konieczność stwierdzono w wyniku corocznego przeglądu technicznego.</t>
  </si>
  <si>
    <t>Wiejski Dom Kultury i filia biblioteki gminnej w Chełmsku Śląskim</t>
  </si>
  <si>
    <t>W roku 2010 przeprowadzono generalny remont i przebudowę obiektu, po zakończeniu przeprowadzono niezbędne remonty bieżące, których konieczność stwierdzono w wyniku corocznego przeglądu technicznego.</t>
  </si>
  <si>
    <t>świetlica wiejska w Błażejowie</t>
  </si>
  <si>
    <t>W roku 2012 przeprowadzono remont dachu oraz wykonano podłogę z wykładziny obiektowej, po zakończeniu przeprowadzono niezbędne remonty bieżące, których konieczność stwierdzono w wyniku corocznego przeglądu technicznego.</t>
  </si>
  <si>
    <t>świetlica wiejska w Bukówce</t>
  </si>
  <si>
    <t>W roku 2010 przeprowadzono remont dachu, w 2011 przeprowadzono wymianę stolarki okiennej i drzwiowej, w roku 2013 przeprowadzono wymianę instalacji C.O., po zakończeniu przeprowadzono niezbędne remonty bieżące, których konieczność stwierdzono w wyniku corocznego przeglądu technicznego.</t>
  </si>
  <si>
    <t>świetlica wiejska w Miszkowicach</t>
  </si>
  <si>
    <t>W roku 2006 przeprowadzono modernizację i przebudowę budynku z dostosowaniem do funkcji świetlicy wiejskiej, po zakończeniu przeprowadzono niezbędne remonty bieżące, których konieczność stwierdzono w wyniku corocznego przeglądu technicznego.</t>
  </si>
  <si>
    <t>świetlica wiejska w Niedamirowie</t>
  </si>
  <si>
    <t>W roku 2009 remont dachu obiektu, po zakończeniu przeprowadzono niezbędne remonty bieżące, których konieczność stwierdzono w wyniku corocznego przeglądu technicznego.</t>
  </si>
  <si>
    <t>skocznia narciarska w Lubawce</t>
  </si>
  <si>
    <t>świetlica wiejska (klub młodzieżowy) w Błażkowej</t>
  </si>
  <si>
    <t>Przeprowadzono niezbędne remonty bieżące.</t>
  </si>
  <si>
    <t>świetlica wiejska w Okrzeszynie</t>
  </si>
  <si>
    <t>świetlica wiejska w Paprotkach</t>
  </si>
  <si>
    <t>scena z zadaszeniem</t>
  </si>
  <si>
    <t>GENERALNIE STAN TECHNICZNY WIĘKSZOŚCI BUDYNKÓW JEST DOBRY. NA BIEŻĄCO SĄ PROWADZONE W NICH PRACE REMONTOWE, W CZĘŚCI PRZEPROWADZONO GRUNTOWNĄ MODERNIZACJĘ.</t>
  </si>
  <si>
    <t>w 2013 roku w budynku w Chełmsku Śląskim przeprowadzono przebudowę i termomodernizację</t>
  </si>
  <si>
    <t xml:space="preserve">SPZOZ </t>
  </si>
  <si>
    <t>w latach 2005-2006 przeprowadzono przebudowę budynku</t>
  </si>
  <si>
    <t xml:space="preserve">MGOPS </t>
  </si>
  <si>
    <t>Większość budynków powstała przed rokiem 1945 . W miarę posiadanych środków finansowych budynki są remontowane w zakresie remontu elewacji, wymiany pokrycia dachowego, przebudowy kominów, wymiany rynien i rur spustowych oraz wymiany stolarki okiennej i drzwiowej, instalacja gazowa jest wymieniana w budynkach w których zachodzi potrzeba jej wymiany, natomiast rodzaj pokrycia dachowego (papa, dachówka czy inne) został wymieniony w załączniku 1d do SIWZ.</t>
  </si>
  <si>
    <t>ZGM</t>
  </si>
  <si>
    <t>stan techniczny budynku: bardzo dobry, Przeprowadzono niezbędne remonty bieżące, których konieczność stwierdzono w wyniku corocznego przeglądu technicznego.</t>
  </si>
  <si>
    <t>Konstrukcja: konstrukcja drewniana rozbiegu i platformy startowej skoczni, konstrukcja ziemna zeskoku skoczni, Rok budowy: 1936, ostatnia modernizacja 1997 r.Przeprowadzono niezbędne remonty bieżące, których konieczność stwierdzono w wyniku corocznego przeglądu technicznego.</t>
  </si>
  <si>
    <t>Konstrukcja rozbieralna na bazie konstrukcji zadaszenia z profili aluminiowych przykrywanych plandeką, oraz podestów ze sklejki ognioodpornej na profilach aluminiowych. Obiekt w formie tymczasowego obiektu budowlanego, montowany w miejscach organizowanych imprez plenerowych. Rok budowy (zakupu): 2013.</t>
  </si>
  <si>
    <t>Dom kultury i biblioteka gminna oraz lokale mieszkalne Lubawka ul. Kamiennogórska 19*</t>
  </si>
  <si>
    <t xml:space="preserve">Budynek użytkowy Sądecka 15 Chełmsko Śląskie </t>
  </si>
  <si>
    <t>Budynek mieszkalny ul. Sądecka 16 Chełmsko Śląskie</t>
  </si>
  <si>
    <t>Budynek użytkowy ul. Sądecka 17 Chełmsko Śląskie</t>
  </si>
  <si>
    <t>Budynek mieszkalny ul. Sądecka 18 Chełmsko Śląskie</t>
  </si>
  <si>
    <r>
      <t xml:space="preserve">Budynek użytkowy ul. Sądecka </t>
    </r>
    <r>
      <rPr>
        <sz val="10"/>
        <color indexed="9"/>
        <rFont val="Arial"/>
        <family val="2"/>
      </rPr>
      <t xml:space="preserve">1 </t>
    </r>
    <r>
      <rPr>
        <sz val="10"/>
        <color indexed="8"/>
        <rFont val="Arial"/>
        <family val="2"/>
      </rPr>
      <t>Chełmsko Śląski</t>
    </r>
  </si>
  <si>
    <t>Budynek użytkowy ul Sądecka 20 Chełmsko Śląskie</t>
  </si>
  <si>
    <t>Budynek mieszkalny ul. Sądecka 21 Chełmsko Śląskie</t>
  </si>
  <si>
    <t>Budynek mieszkalny ul. Sądecka 22 Chełmsko Śląskie</t>
  </si>
  <si>
    <t>Budynek mieszkalny - Ciasna 4 Lubawka (pustostan)</t>
  </si>
  <si>
    <t>Budynek mieszkalny, Chełmsko Śl. ul. Kamiennogórska 1</t>
  </si>
  <si>
    <t>budynek mieszkalny, Chełmsko Śl., ul. Kamiennogórska 65</t>
  </si>
  <si>
    <t>Ratusz - Budynek urzędu miasta, Lubawka Pl. Wolności 1</t>
  </si>
  <si>
    <t>Budynek mieszkalny, Miszkowice 72</t>
  </si>
  <si>
    <t>Budynek mieszkalny, Bukówka - była szkola</t>
  </si>
  <si>
    <t>Budynek zaplecza socjalnego OSP , Lubawka ul. Piastowska 6</t>
  </si>
  <si>
    <t>Skatepark Park Watra Lubawka</t>
  </si>
  <si>
    <t xml:space="preserve">Wykaz  budynków znajdujących się w ochronie konserwatorskiej i znajdujące się z strefie historycznego układu urbanistycznego miejscowości </t>
  </si>
  <si>
    <t>Ratrak</t>
  </si>
  <si>
    <t>Budynek kaplicy cmentarnej w Lubawce przy ul. Cmentarnej</t>
  </si>
  <si>
    <t>Budynek kaplicy cmentarnej w Miszkowicach</t>
  </si>
  <si>
    <t>Budynek Senior + Bukówka 50 b</t>
  </si>
  <si>
    <t>lata 70, 2017/2018 przebudowa</t>
  </si>
  <si>
    <t>Sprzęt elektroniczny stacjonarny Senior +</t>
  </si>
  <si>
    <t>Sprzęt elektroniczny przenośny Senior +</t>
  </si>
  <si>
    <t>Wyposażenie i urządzenia  Senior + Bukówka 50 b</t>
  </si>
  <si>
    <t>Budynek Senior +, Bukówka 50 b</t>
  </si>
  <si>
    <t>- co najmniej 1 zamek wielozastawkowy w każdych drzwiach zewnętrznych</t>
  </si>
  <si>
    <t>- urządzenie sygnalizujące powstanie pożaru,
- gaśnice : 4 szt.,
- hydranty : brak.,</t>
  </si>
  <si>
    <t>- urządzenie sygnalizujące powstanie pożaru,
- gaśnice, : 8 szt.,
- hydranty zewnętrzne: 1 szt.,</t>
  </si>
  <si>
    <t>- gaśnice, C12 12 szt.,
- hydranty zewnętrzne: 1 szt.,
- hydranty wewnętrzne: 3 szt.,</t>
  </si>
  <si>
    <t>- gaśnice, : 8 szt.</t>
  </si>
  <si>
    <t>- gaśnice, : 8 szt.,
- hydranty wewnętrzne: 1 szt.,</t>
  </si>
  <si>
    <t>- gaśnice, : 2 szt.</t>
  </si>
  <si>
    <t>- gaśnice, : 17 szt.,
- hydranty wewnętrzne: 13 szt.,</t>
  </si>
  <si>
    <t>- gaśnice, : 12 szt.,
- hydranty zewnętrzne: 2 szt.,
- hydranty wewnętrzne: 10 szt.,</t>
  </si>
  <si>
    <t>Budynek szkolny - Miszkowice 8</t>
  </si>
  <si>
    <t>- urządzenie sygnalizujące powstanie pożaru,
- gaśnice, : 6 szt.,
- hydranty wewnętrzne: 4 szt.,</t>
  </si>
  <si>
    <t>- gaśnice,  6 szt.,</t>
  </si>
  <si>
    <t>-gaśnice- 4 szt</t>
  </si>
  <si>
    <t>- gaśnice - 2 szt</t>
  </si>
  <si>
    <t>- gaśnice -3 szt</t>
  </si>
  <si>
    <t>Budynek szkolny, Miszkowice 8</t>
  </si>
  <si>
    <t>Sala gimnastyczna</t>
  </si>
  <si>
    <t>Boisko wielofunkcyjne</t>
  </si>
  <si>
    <t>Budynek mieszkalny, ul. Karkonoska 12b Lubawka</t>
  </si>
  <si>
    <t>Budynek mieszkalny, Lubawka, ul. Sudecka 1</t>
  </si>
  <si>
    <t>Budynek mieszkalny, Lubawka, ul. Sudecka 12</t>
  </si>
  <si>
    <t>Budynek mieszkalny, Lubawka, ul. Kamiennogórska 21</t>
  </si>
  <si>
    <t>Budynek miszkalny, Chełmsko Śl., ul. Kamiennogórska 65</t>
  </si>
  <si>
    <t>Budynek mieszkalny, Chełmsko Śl.ul. Kościelna 1A</t>
  </si>
  <si>
    <t>Budynek mieszkalny, ul.Karkonoska 12b Lubawka</t>
  </si>
  <si>
    <t>Kotłownia gazowa wraz ze sterowaniem</t>
  </si>
  <si>
    <t>Skatepark Park Watra ( boisko 12mx25m = 6 urządzeń</t>
  </si>
  <si>
    <t>segła/kamień</t>
  </si>
  <si>
    <t>- urządzenie sygnalizujące powstanie pożaru,
- gaśnice,: 5 szt.,
- hydranty zewnętrzne,
- hydranty wewnętrzne - 3</t>
  </si>
  <si>
    <t>- urządzenie sygnalizujące powstanie pożaru,
- gaśnice, agregaty - 2
- hydranty zewnętrzne - 1
- hydranty wewnętrzne</t>
  </si>
  <si>
    <t>Świetlica wiejska (budynek po OSP) Błażkowa</t>
  </si>
  <si>
    <t>Budynek w zarządzie Sołectwa Błażejów (po OSP)</t>
  </si>
  <si>
    <t>Budynek po OSP/ dzierżawia  PZHG/, /Bukówka/</t>
  </si>
  <si>
    <r>
      <t>Budynek mieszkalny-Ciasna 4 Lubawka(</t>
    </r>
    <r>
      <rPr>
        <sz val="10"/>
        <color indexed="10"/>
        <rFont val="Arial"/>
        <family val="2"/>
      </rPr>
      <t>pustostan</t>
    </r>
    <r>
      <rPr>
        <sz val="10"/>
        <rFont val="Arial"/>
        <family val="2"/>
      </rPr>
      <t>)</t>
    </r>
  </si>
  <si>
    <t>Budynek mieszkalny Miszkowice 34</t>
  </si>
  <si>
    <t>b.d</t>
  </si>
  <si>
    <t>gont bitum</t>
  </si>
  <si>
    <t>Stadion sportowy/lekkoatletyczny/ + boisko piłkarskie</t>
  </si>
  <si>
    <t>Centrala tel.</t>
  </si>
  <si>
    <t xml:space="preserve">
- alarm tylko na miejscu,</t>
  </si>
  <si>
    <t>Kotłownia gazowa + osprzęt</t>
  </si>
  <si>
    <t>głowica gazometryczna, wyłącznik prądu</t>
  </si>
  <si>
    <t>Stadion sportowy/lekkoatletyczny+ boisko piłkarskie</t>
  </si>
  <si>
    <t>monitoring</t>
  </si>
  <si>
    <t>Zakład  Gospodarki Miejskiej w Lubawce</t>
  </si>
  <si>
    <t>Budynek szkolny Miszkowice 8</t>
  </si>
  <si>
    <t>Budynek mieszkalny, Lubawka, ul.Sudecka 12</t>
  </si>
  <si>
    <t>8. Zakład  Gospodarki  Miejskiej</t>
  </si>
  <si>
    <t>KTG Kardiotokograf</t>
  </si>
  <si>
    <r>
      <t xml:space="preserve">             </t>
    </r>
    <r>
      <rPr>
        <b/>
        <i/>
        <sz val="10"/>
        <rFont val="Arial"/>
        <family val="2"/>
      </rPr>
      <t>Sprzęt medyczny powyżej 5 lat</t>
    </r>
  </si>
  <si>
    <t>Autoklaw</t>
  </si>
  <si>
    <t xml:space="preserve">                            5400,00 zl</t>
  </si>
  <si>
    <t>Czytnik i-Chroma</t>
  </si>
  <si>
    <t xml:space="preserve">                             16 725,00 zl</t>
  </si>
  <si>
    <t>Urząd Miasta /Ratusz/</t>
  </si>
  <si>
    <t>w 2018 roku przeprowadzono remont polegający na wymianie stolarki okiennej, drzwiowej, dociepleniu stropów.</t>
  </si>
  <si>
    <t>Przedmiot - adres</t>
  </si>
  <si>
    <t>Udział gminy</t>
  </si>
  <si>
    <t>Powierzchnia</t>
  </si>
  <si>
    <t>liczba lokali mieszkalnych</t>
  </si>
  <si>
    <t>liczba lokali użytkowych</t>
  </si>
  <si>
    <t>rok budowy</t>
  </si>
  <si>
    <t>ściany</t>
  </si>
  <si>
    <t>stropy</t>
  </si>
  <si>
    <t>pokrycie dachu</t>
  </si>
  <si>
    <t>Al. Wojska Polskiego 5 Lubawka</t>
  </si>
  <si>
    <t>Al. Wojska Polskiego 9 Lubawka</t>
  </si>
  <si>
    <t>Al. Wojska Polskiego 13 Lubawka</t>
  </si>
  <si>
    <t>Al. Wojska Polskiego 33 Lubawka</t>
  </si>
  <si>
    <t>Al. Wojska Polskiego 34 Lubawka</t>
  </si>
  <si>
    <t>dachówka i papa</t>
  </si>
  <si>
    <t>Al. Wojska Polskiego 38 Lubawka</t>
  </si>
  <si>
    <t>Al. Wojska Polskiego 45 Lubawka</t>
  </si>
  <si>
    <t>Al. Wojska Polskiego 46 Lubawka</t>
  </si>
  <si>
    <t>Boczna 7 Lubawka</t>
  </si>
  <si>
    <t>Ciasna 10 Lubawka</t>
  </si>
  <si>
    <t>Ciasna 13 Lubawka</t>
  </si>
  <si>
    <t>Długosza 7 Lubawka</t>
  </si>
  <si>
    <t>Dolna 9 Lubawka</t>
  </si>
  <si>
    <t>Dworcowa 4 Lubawka</t>
  </si>
  <si>
    <t>Dworcowa 17 Lubawka</t>
  </si>
  <si>
    <t>Dworcowa 19 Lubawka</t>
  </si>
  <si>
    <t>Dworcowa 20 Lubawka</t>
  </si>
  <si>
    <t>Jarkowice 20 Lubawka</t>
  </si>
  <si>
    <t>Kamiennogórska 2 Lubawka</t>
  </si>
  <si>
    <t>Kamiennogórska 17 Lubawka</t>
  </si>
  <si>
    <t>Kamiennogórska 19A Lubawka</t>
  </si>
  <si>
    <t>Kamiennogórska 18 Lubawka</t>
  </si>
  <si>
    <t>Kamiennogórska 3 Chełmsko Śląskie</t>
  </si>
  <si>
    <t>Kamiennogórska 6 Chełmsko Śląskie</t>
  </si>
  <si>
    <t>Kamiennogórska 7 Chełmsko Śląskie</t>
  </si>
  <si>
    <t>Kościuszki 24 Lubawka</t>
  </si>
  <si>
    <t>Lubawska 12 Chełmsko Śląskie</t>
  </si>
  <si>
    <t>Lubawska 31 Chełmsko Śląskie</t>
  </si>
  <si>
    <t>Młyńska 4 Chełmsko Śląskie</t>
  </si>
  <si>
    <t>Miszkowice 85</t>
  </si>
  <si>
    <t>Miszkowice 87</t>
  </si>
  <si>
    <t>gont papowy</t>
  </si>
  <si>
    <t>Nadbrzeżna 5 Lubawka</t>
  </si>
  <si>
    <t>Niedamirów 71</t>
  </si>
  <si>
    <t>Okrzeszyn 40</t>
  </si>
  <si>
    <t>Piastowaka 4 Lubawka</t>
  </si>
  <si>
    <t>blacha trapezowa</t>
  </si>
  <si>
    <t>pl. Wolnosci 8 Lubawka</t>
  </si>
  <si>
    <t>pl. Wolnosci 9 Lubawka</t>
  </si>
  <si>
    <t>pl. Wolnosci 13A-13 Lubawka</t>
  </si>
  <si>
    <t>pl. Wolnosci 23 Lubawka</t>
  </si>
  <si>
    <t>Pocztwoa 6 Lubawka</t>
  </si>
  <si>
    <t>Rynek 7-8 Chełmsko Śląskie</t>
  </si>
  <si>
    <t>Rynek 13 Chełmsko Śląskie</t>
  </si>
  <si>
    <t>Rynek 16 Chełmsko Śląskie</t>
  </si>
  <si>
    <t>Sądecka 26 Chełmsko Śląskie</t>
  </si>
  <si>
    <t>Starorynkowa 6 Chełmsko Śląskie</t>
  </si>
  <si>
    <t>Szeroka 4 Lubwka</t>
  </si>
  <si>
    <t>Sudecka 2 Lubawka</t>
  </si>
  <si>
    <t>Sudecka 3 Lubawka</t>
  </si>
  <si>
    <t>Sudecka 7-8-9 Lubawka</t>
  </si>
  <si>
    <t>Sudecka 25 Lubawka</t>
  </si>
  <si>
    <t>Sudecka 22 Lubawka</t>
  </si>
  <si>
    <t>Aleja Wojska Polskiego 1 - Pl. Wolności 2 Lubawka</t>
  </si>
  <si>
    <t>Aleja Wojska Polskiego 4 Lubawka</t>
  </si>
  <si>
    <t>Aleja Wojska Polskiego 6 Lubawka</t>
  </si>
  <si>
    <t>Aleja Wojska Polskiego 17 Lubawka</t>
  </si>
  <si>
    <t>Aleja Wojska Polskiego 27 Lubawka</t>
  </si>
  <si>
    <t>Aleja Wojska Polskiego 29 Lubawka</t>
  </si>
  <si>
    <t>Aleja Wojska Polskiego 32 Lubawka</t>
  </si>
  <si>
    <t>Aleja Wojska Polskiego 37 Lubawka</t>
  </si>
  <si>
    <t>Aleja Wojska Polskiego 40 Lubawka</t>
  </si>
  <si>
    <t>Aleja Wojska Polskiego 43 Lubawka</t>
  </si>
  <si>
    <t>Aleja Wojska Polskiego 44 Lubawka</t>
  </si>
  <si>
    <t>Anielewicza 1 Lubawka</t>
  </si>
  <si>
    <t>Anielewicza 9 Lubawka</t>
  </si>
  <si>
    <t>Anielewicza 10 Lubawka</t>
  </si>
  <si>
    <t>Boczna 9 Lubawka</t>
  </si>
  <si>
    <t>Błazkowa 20</t>
  </si>
  <si>
    <t>Karkonoska 3 Lubawka</t>
  </si>
  <si>
    <t>Karkonoska 4 Lubawka</t>
  </si>
  <si>
    <t>Karkonoska 9 Lubawka</t>
  </si>
  <si>
    <t>Karkonoska 18 Lubawka</t>
  </si>
  <si>
    <t>Ciasna 6 Lubawka</t>
  </si>
  <si>
    <t>łupek</t>
  </si>
  <si>
    <t>Ciasna 18 Lubawka</t>
  </si>
  <si>
    <t>Dolna 1 Lubawka</t>
  </si>
  <si>
    <t>Dolna 6 Lubawka</t>
  </si>
  <si>
    <t>Drzymały 1 Lubawka</t>
  </si>
  <si>
    <t>Drzymały 3 Lubawka</t>
  </si>
  <si>
    <t>78.</t>
  </si>
  <si>
    <t>Dworcowa 2 Lubawka</t>
  </si>
  <si>
    <t>79.</t>
  </si>
  <si>
    <t>Dworcowa 10 Lubawka</t>
  </si>
  <si>
    <t>80.</t>
  </si>
  <si>
    <t>Dworcowa 23-25 Lubawka</t>
  </si>
  <si>
    <t>81.</t>
  </si>
  <si>
    <t>Kamiennogórska 24 Lubawka</t>
  </si>
  <si>
    <t>blachodachowka</t>
  </si>
  <si>
    <t>82.</t>
  </si>
  <si>
    <t>Kamiennogórska 27 Lubawka</t>
  </si>
  <si>
    <t>83.</t>
  </si>
  <si>
    <t>Kamiennogórska 2 Chełmsko Śląskie</t>
  </si>
  <si>
    <t>84.</t>
  </si>
  <si>
    <t>Kamiennogórska 4 Chełmsko Śląskie</t>
  </si>
  <si>
    <t>85.</t>
  </si>
  <si>
    <t>Kamiennogórska 5 Chełmsko Śląskie</t>
  </si>
  <si>
    <t>86.</t>
  </si>
  <si>
    <t>Kamiennogórska 16 Chełmsko Śląskie</t>
  </si>
  <si>
    <t>87.</t>
  </si>
  <si>
    <t>Kamiennogórska 51 Chełmsko Śląskie</t>
  </si>
  <si>
    <t>88.</t>
  </si>
  <si>
    <t>Kamiennogórska 53 Chełmsko Śląskie</t>
  </si>
  <si>
    <t>89.</t>
  </si>
  <si>
    <t>Kościuszki 15 Lubawka</t>
  </si>
  <si>
    <t>90.</t>
  </si>
  <si>
    <t>Kościuszki 16 Lubawka</t>
  </si>
  <si>
    <t>91.</t>
  </si>
  <si>
    <t>Krótka 1A lubawka</t>
  </si>
  <si>
    <t>92.</t>
  </si>
  <si>
    <t>Lipowa 2 Lubawka</t>
  </si>
  <si>
    <t>93.</t>
  </si>
  <si>
    <t>Lubawska 1 Chełmsko Śląskie</t>
  </si>
  <si>
    <t>94.</t>
  </si>
  <si>
    <t>Lubawska 2 Chełmsko Śląskie</t>
  </si>
  <si>
    <t>95.</t>
  </si>
  <si>
    <t>Lubawska 8 Chełmsko Śląskie</t>
  </si>
  <si>
    <t>96.</t>
  </si>
  <si>
    <t>Lubawska 9 Chełmsko Śląskie</t>
  </si>
  <si>
    <t>97.</t>
  </si>
  <si>
    <t>Lubawska 20 Chełmsko Śląskie</t>
  </si>
  <si>
    <t>98.</t>
  </si>
  <si>
    <t>Lubawska 21 Chełmsko Śląskie</t>
  </si>
  <si>
    <t>99.</t>
  </si>
  <si>
    <t>Lubawska 29 Chełmsko Śląskie</t>
  </si>
  <si>
    <t>100.</t>
  </si>
  <si>
    <t>Lubawska 30 Chełmsko Śląskie</t>
  </si>
  <si>
    <t>101.</t>
  </si>
  <si>
    <t>Łączna 4 Lubawka</t>
  </si>
  <si>
    <t>102.</t>
  </si>
  <si>
    <t>Matejki 7 Lubawka</t>
  </si>
  <si>
    <t>103.</t>
  </si>
  <si>
    <t>Nadbrzeżna 6 Lubawka</t>
  </si>
  <si>
    <t>104.</t>
  </si>
  <si>
    <t>Nadbrzeżna 13 Lubawka</t>
  </si>
  <si>
    <t>105.</t>
  </si>
  <si>
    <t>Nadbrzeżna 14 Lubawka</t>
  </si>
  <si>
    <t>106.</t>
  </si>
  <si>
    <t>Nadbrzeżna 16 Lubawka</t>
  </si>
  <si>
    <t>107.</t>
  </si>
  <si>
    <t>Niedamirów 68</t>
  </si>
  <si>
    <t>108.</t>
  </si>
  <si>
    <t>Ogrodowa 4 Lubawka</t>
  </si>
  <si>
    <t>109.</t>
  </si>
  <si>
    <t>Okrzeszyn 14</t>
  </si>
  <si>
    <t>110.</t>
  </si>
  <si>
    <t>Opawa 87</t>
  </si>
  <si>
    <t>111.</t>
  </si>
  <si>
    <t>Piastowska 12 Lubawka</t>
  </si>
  <si>
    <t>112.</t>
  </si>
  <si>
    <t>Pl. Jana Pawła II 1 Lubawka</t>
  </si>
  <si>
    <t>113.</t>
  </si>
  <si>
    <t>Pl. Jana Pawła II 2 Lubawka</t>
  </si>
  <si>
    <t>114.</t>
  </si>
  <si>
    <t>pl. Wolnosci 4 Lubawka</t>
  </si>
  <si>
    <t>115.</t>
  </si>
  <si>
    <t>pl. Wolnosci 5 Lubawka</t>
  </si>
  <si>
    <t>116.</t>
  </si>
  <si>
    <t>pl. Wolnosci 6 Lubawka</t>
  </si>
  <si>
    <t>117.</t>
  </si>
  <si>
    <t>pl. Wolnosci 10 Lubawka</t>
  </si>
  <si>
    <t>118.</t>
  </si>
  <si>
    <t>"Pod Szczupakiem: pl. Wolnosci 15 Lubawka</t>
  </si>
  <si>
    <t>119.</t>
  </si>
  <si>
    <t>pl. Wolnosci 19 Lubawka</t>
  </si>
  <si>
    <t>120.</t>
  </si>
  <si>
    <t>pl. Wolnosci 20 Lubawka</t>
  </si>
  <si>
    <t>121.</t>
  </si>
  <si>
    <t>pl. Wolnosci 24-25 Lubawka</t>
  </si>
  <si>
    <t>122.</t>
  </si>
  <si>
    <t>Pocztowa 3 Lubawka</t>
  </si>
  <si>
    <t>123.</t>
  </si>
  <si>
    <t>Pocztowa 5 Lubawka</t>
  </si>
  <si>
    <t>1 garaż</t>
  </si>
  <si>
    <t>124.</t>
  </si>
  <si>
    <t>Pocztowa 4 Chełmsko Śląskie</t>
  </si>
  <si>
    <t>125.</t>
  </si>
  <si>
    <t>Polna 1 Chełmsko Śląskie</t>
  </si>
  <si>
    <t>126.</t>
  </si>
  <si>
    <t>Powstańców Śląskich 3 Chełmsko Śląskie</t>
  </si>
  <si>
    <t>127.</t>
  </si>
  <si>
    <t>Rynek 1 Chełmsko Śląskie</t>
  </si>
  <si>
    <t>128.</t>
  </si>
  <si>
    <t>Rynek 5 Chełmsko Śląskie</t>
  </si>
  <si>
    <t>129.</t>
  </si>
  <si>
    <t>Rynek 6 Chełmsko Śląskie</t>
  </si>
  <si>
    <t>130.</t>
  </si>
  <si>
    <t>Rynek 12 Chełmsko Śląskie</t>
  </si>
  <si>
    <t>131.</t>
  </si>
  <si>
    <t>Rynek 29 Chełmsko Śląskie</t>
  </si>
  <si>
    <t>132.</t>
  </si>
  <si>
    <t>Rynek 30 Chełmsko Śląskie</t>
  </si>
  <si>
    <t>133.</t>
  </si>
  <si>
    <t>Sądecka 4 Chełmsko Śląskie</t>
  </si>
  <si>
    <t>134.</t>
  </si>
  <si>
    <t>Sądecka 29 Chełmsko Śląskie</t>
  </si>
  <si>
    <t>135.</t>
  </si>
  <si>
    <t>Sienkiewicza 4 Lubawka</t>
  </si>
  <si>
    <t>136.</t>
  </si>
  <si>
    <t>Strzelecka 2 Chełmsko Śląskie</t>
  </si>
  <si>
    <t>137.</t>
  </si>
  <si>
    <t>Szeroka 1 Lubawka</t>
  </si>
  <si>
    <t>138.</t>
  </si>
  <si>
    <t>Tkacka 10 Lubawka</t>
  </si>
  <si>
    <t>139.</t>
  </si>
  <si>
    <t>Uniemyśl 79</t>
  </si>
  <si>
    <t>140.</t>
  </si>
  <si>
    <t>Wiejska 3 Lubawka</t>
  </si>
  <si>
    <t>141.</t>
  </si>
  <si>
    <t>Zielona 6 Lubawka</t>
  </si>
  <si>
    <t>142.</t>
  </si>
  <si>
    <t>Zielona 10 Lubawka</t>
  </si>
  <si>
    <t>Liczba szkód</t>
  </si>
  <si>
    <t>Wypłacono</t>
  </si>
  <si>
    <t>Ubezpieczenie mienia od wszytskich ryzyk</t>
  </si>
  <si>
    <t>Ubezpieczenie sprzętu elektronicznego</t>
  </si>
  <si>
    <t>Ubezpieczenie maszyn</t>
  </si>
  <si>
    <t>Ubezpieczenie odpowiedzialności cywilnej</t>
  </si>
  <si>
    <t>Ubezpieczenie OC ppm</t>
  </si>
  <si>
    <t>Ubezpieczenie Autocasco</t>
  </si>
  <si>
    <t>Ubezpieczenie NNW OSP</t>
  </si>
  <si>
    <t>Nr rej.</t>
  </si>
  <si>
    <t>Marka</t>
  </si>
  <si>
    <t>Typ, model</t>
  </si>
  <si>
    <t>Pojemność</t>
  </si>
  <si>
    <t>Ładowność</t>
  </si>
  <si>
    <t>Liczba miejsc</t>
  </si>
  <si>
    <t xml:space="preserve">Rok prod. </t>
  </si>
  <si>
    <t>Nr nadwozia</t>
  </si>
  <si>
    <t>Suma ubezpieczenia AC</t>
  </si>
  <si>
    <t>Użytkownik</t>
  </si>
  <si>
    <t>koniec ochrony</t>
  </si>
  <si>
    <t>DKAV512</t>
  </si>
  <si>
    <t>STAR</t>
  </si>
  <si>
    <t>266 GBAM</t>
  </si>
  <si>
    <t>pożarniczy</t>
  </si>
  <si>
    <t>44144447</t>
  </si>
  <si>
    <t>OSP Miszkowice</t>
  </si>
  <si>
    <t>02.04.2020</t>
  </si>
  <si>
    <t>DKA61FP</t>
  </si>
  <si>
    <t>GAZ</t>
  </si>
  <si>
    <t>Gazela</t>
  </si>
  <si>
    <t>specjalny</t>
  </si>
  <si>
    <t>Z3B2705709R004843</t>
  </si>
  <si>
    <t>OSP Okrzeszyn</t>
  </si>
  <si>
    <t>07.12.2019</t>
  </si>
  <si>
    <t>DKA29FT</t>
  </si>
  <si>
    <t>GRK 27057-047</t>
  </si>
  <si>
    <t>Z3B2705709R004865</t>
  </si>
  <si>
    <t>OSP Chełmsko</t>
  </si>
  <si>
    <t>26.01.2020</t>
  </si>
  <si>
    <t>JGK494N</t>
  </si>
  <si>
    <t xml:space="preserve">Jelcz </t>
  </si>
  <si>
    <t>005</t>
  </si>
  <si>
    <t>10948</t>
  </si>
  <si>
    <t>31.12.2019</t>
  </si>
  <si>
    <t>ciężarowy</t>
  </si>
  <si>
    <t>DKA74KC</t>
  </si>
  <si>
    <t>Ford</t>
  </si>
  <si>
    <t>Transit</t>
  </si>
  <si>
    <t>WF0NXXTTFNCK68368</t>
  </si>
  <si>
    <t>OSP Lubawka</t>
  </si>
  <si>
    <t>22.10.2019</t>
  </si>
  <si>
    <t>DKAN239</t>
  </si>
  <si>
    <t>P144LM109399</t>
  </si>
  <si>
    <t>DKAN266</t>
  </si>
  <si>
    <t>266CD501914380</t>
  </si>
  <si>
    <t>04.03.2020</t>
  </si>
  <si>
    <t>JGK546N</t>
  </si>
  <si>
    <t>A200</t>
  </si>
  <si>
    <t>53147</t>
  </si>
  <si>
    <t>OSP Jarkowice</t>
  </si>
  <si>
    <t>DKA04LH</t>
  </si>
  <si>
    <t xml:space="preserve">BORO </t>
  </si>
  <si>
    <t>B1</t>
  </si>
  <si>
    <t>przyczepka</t>
  </si>
  <si>
    <t>SZRB10000D0014209</t>
  </si>
  <si>
    <t>03.07.2020</t>
  </si>
  <si>
    <t>DKA62FP</t>
  </si>
  <si>
    <t>Z3B2705709R004845</t>
  </si>
  <si>
    <t>OSP Opawa</t>
  </si>
  <si>
    <t>DKA01VL</t>
  </si>
  <si>
    <t xml:space="preserve"> MAN TGM </t>
  </si>
  <si>
    <t>WMAN37ZZ2KY386421</t>
  </si>
  <si>
    <t>17.10.2019</t>
  </si>
  <si>
    <t>Miejsko Gminny Ośrodek Kultury</t>
  </si>
  <si>
    <t>DKA84GA</t>
  </si>
  <si>
    <t>UAZ</t>
  </si>
  <si>
    <t>000733</t>
  </si>
  <si>
    <t>02.09.2019</t>
  </si>
  <si>
    <t>DKA65TY</t>
  </si>
  <si>
    <t xml:space="preserve">Renault </t>
  </si>
  <si>
    <t>Master 2.3 DCI</t>
  </si>
  <si>
    <t xml:space="preserve"> VF1MAF4FA45571846</t>
  </si>
  <si>
    <t>26.12.2019</t>
  </si>
  <si>
    <t>Zakład Gospodarki Miejskiej w Lubawce*</t>
  </si>
  <si>
    <t>DKAP187</t>
  </si>
  <si>
    <t>SAM</t>
  </si>
  <si>
    <t>przyczepa</t>
  </si>
  <si>
    <t>32721</t>
  </si>
  <si>
    <t>DKAC109</t>
  </si>
  <si>
    <t>Ursus</t>
  </si>
  <si>
    <t>C360</t>
  </si>
  <si>
    <t>ciągnik rolniczy</t>
  </si>
  <si>
    <t>566622</t>
  </si>
  <si>
    <t>DKA 40LN</t>
  </si>
  <si>
    <t>Peugeot</t>
  </si>
  <si>
    <t>Boxer 333HDI</t>
  </si>
  <si>
    <t>VF3YCBMFB11385459</t>
  </si>
  <si>
    <t>09.10.2019</t>
  </si>
  <si>
    <t>DKA98PN</t>
  </si>
  <si>
    <t>MEPROZET</t>
  </si>
  <si>
    <t>T-527</t>
  </si>
  <si>
    <t>pozostałe przyczepy</t>
  </si>
  <si>
    <t>MEP162230003</t>
  </si>
  <si>
    <t>30.06.2020</t>
  </si>
  <si>
    <t>DKA01RJ</t>
  </si>
  <si>
    <t>Fiat</t>
  </si>
  <si>
    <t>Ducato</t>
  </si>
  <si>
    <t>ZFA25000002B32659</t>
  </si>
  <si>
    <t>29.05.2020</t>
  </si>
  <si>
    <t>DKA71PN</t>
  </si>
  <si>
    <t>WIOLA</t>
  </si>
  <si>
    <t>W2</t>
  </si>
  <si>
    <t>SUCE6ALA4G1003334</t>
  </si>
  <si>
    <t>13.07.2020</t>
  </si>
  <si>
    <t>DKA53TH</t>
  </si>
  <si>
    <t>URSUS</t>
  </si>
  <si>
    <t xml:space="preserve"> UUJ09241212160081 </t>
  </si>
  <si>
    <t>22.11.2019</t>
  </si>
  <si>
    <t>DKA76TH</t>
  </si>
  <si>
    <t>T-040</t>
  </si>
  <si>
    <t>przyczepa ciężarowa</t>
  </si>
  <si>
    <t>7040480015</t>
  </si>
  <si>
    <t>23.11.2019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</si>
</sst>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[$-415]d\ mmmm\ yyyy"/>
    <numFmt numFmtId="172" formatCode="0.0%"/>
    <numFmt numFmtId="173" formatCode="0.000%"/>
    <numFmt numFmtId="174" formatCode="0.0000%"/>
    <numFmt numFmtId="175" formatCode="#,##0.00&quot; &quot;[$zł]"/>
    <numFmt numFmtId="176" formatCode="[$-415]dddd\,\ d\ mmmm\ yy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12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b/>
      <sz val="11"/>
      <name val="Cambria"/>
      <family val="1"/>
    </font>
    <font>
      <sz val="11"/>
      <name val="Cambria"/>
      <family val="1"/>
    </font>
    <font>
      <sz val="9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Cambria"/>
      <family val="1"/>
    </font>
    <font>
      <b/>
      <sz val="11"/>
      <color theme="1"/>
      <name val="Cambria"/>
      <family val="1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/>
      <bottom style="thin"/>
    </border>
    <border>
      <left style="double"/>
      <right style="double"/>
      <top style="thin"/>
      <bottom/>
    </border>
    <border>
      <left style="double"/>
      <right style="double"/>
      <top style="thin"/>
      <bottom style="double"/>
    </border>
    <border>
      <left style="double"/>
      <right style="double"/>
      <top style="double"/>
      <bottom/>
    </border>
    <border>
      <left style="double"/>
      <right style="double"/>
      <top/>
      <bottom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thin"/>
      <bottom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thin"/>
      <bottom style="doubl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double"/>
      <right style="double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7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8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26" borderId="1" applyNumberFormat="0" applyAlignment="0" applyProtection="0"/>
    <xf numFmtId="0" fontId="50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289">
    <xf numFmtId="0" fontId="0" fillId="0" borderId="0" xfId="0" applyFont="1" applyAlignment="1">
      <alignment/>
    </xf>
    <xf numFmtId="0" fontId="2" fillId="0" borderId="10" xfId="53" applyFont="1" applyBorder="1" applyAlignment="1">
      <alignment vertical="center"/>
      <protection/>
    </xf>
    <xf numFmtId="0" fontId="10" fillId="0" borderId="0" xfId="0" applyFont="1" applyBorder="1" applyAlignment="1">
      <alignment/>
    </xf>
    <xf numFmtId="0" fontId="2" fillId="0" borderId="10" xfId="53" applyFont="1" applyFill="1" applyBorder="1" applyAlignment="1">
      <alignment vertical="center"/>
      <protection/>
    </xf>
    <xf numFmtId="0" fontId="2" fillId="0" borderId="10" xfId="53" applyFont="1" applyBorder="1" applyAlignment="1">
      <alignment horizontal="center" vertical="center"/>
      <protection/>
    </xf>
    <xf numFmtId="0" fontId="2" fillId="0" borderId="0" xfId="52" applyFont="1" applyFill="1" applyBorder="1" applyAlignment="1">
      <alignment vertical="center"/>
      <protection/>
    </xf>
    <xf numFmtId="0" fontId="2" fillId="0" borderId="0" xfId="52" applyFont="1" applyFill="1" applyBorder="1" applyAlignment="1">
      <alignment vertical="center" wrapText="1"/>
      <protection/>
    </xf>
    <xf numFmtId="0" fontId="2" fillId="32" borderId="10" xfId="54" applyFont="1" applyFill="1" applyBorder="1" applyAlignment="1">
      <alignment vertical="center"/>
      <protection/>
    </xf>
    <xf numFmtId="166" fontId="2" fillId="32" borderId="10" xfId="54" applyNumberFormat="1" applyFont="1" applyFill="1" applyBorder="1" applyAlignment="1">
      <alignment vertical="center"/>
      <protection/>
    </xf>
    <xf numFmtId="166" fontId="2" fillId="0" borderId="10" xfId="53" applyNumberFormat="1" applyFont="1" applyFill="1" applyBorder="1" applyAlignment="1">
      <alignment vertical="center"/>
      <protection/>
    </xf>
    <xf numFmtId="0" fontId="2" fillId="0" borderId="10" xfId="54" applyFont="1" applyFill="1" applyBorder="1" applyAlignment="1">
      <alignment horizontal="center" vertical="center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0" fontId="3" fillId="0" borderId="10" xfId="52" applyFont="1" applyFill="1" applyBorder="1" applyAlignment="1">
      <alignment horizontal="center" vertical="center"/>
      <protection/>
    </xf>
    <xf numFmtId="2" fontId="3" fillId="0" borderId="10" xfId="0" applyNumberFormat="1" applyFont="1" applyFill="1" applyBorder="1" applyAlignment="1">
      <alignment horizontal="center" vertical="center" wrapText="1"/>
    </xf>
    <xf numFmtId="166" fontId="10" fillId="0" borderId="0" xfId="0" applyNumberFormat="1" applyFont="1" applyBorder="1" applyAlignment="1">
      <alignment/>
    </xf>
    <xf numFmtId="0" fontId="3" fillId="0" borderId="0" xfId="0" applyFont="1" applyAlignment="1">
      <alignment horizontal="left" vertical="center"/>
    </xf>
    <xf numFmtId="0" fontId="7" fillId="0" borderId="0" xfId="0" applyNumberFormat="1" applyFont="1" applyAlignment="1">
      <alignment wrapText="1"/>
    </xf>
    <xf numFmtId="0" fontId="7" fillId="0" borderId="0" xfId="0" applyFont="1" applyAlignment="1">
      <alignment/>
    </xf>
    <xf numFmtId="0" fontId="2" fillId="0" borderId="11" xfId="0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0" fontId="2" fillId="0" borderId="11" xfId="52" applyFont="1" applyFill="1" applyBorder="1" applyAlignment="1">
      <alignment horizontal="left" vertical="center" wrapText="1"/>
      <protection/>
    </xf>
    <xf numFmtId="0" fontId="4" fillId="0" borderId="11" xfId="0" applyNumberFormat="1" applyFont="1" applyBorder="1" applyAlignment="1">
      <alignment horizontal="left" vertical="center" wrapText="1"/>
    </xf>
    <xf numFmtId="0" fontId="10" fillId="0" borderId="0" xfId="0" applyFont="1" applyAlignment="1">
      <alignment/>
    </xf>
    <xf numFmtId="0" fontId="7" fillId="0" borderId="11" xfId="0" applyFont="1" applyBorder="1" applyAlignment="1">
      <alignment horizontal="left" vertical="center" wrapText="1"/>
    </xf>
    <xf numFmtId="0" fontId="0" fillId="0" borderId="0" xfId="0" applyNumberFormat="1" applyAlignment="1">
      <alignment wrapText="1"/>
    </xf>
    <xf numFmtId="0" fontId="3" fillId="0" borderId="12" xfId="52" applyFont="1" applyFill="1" applyBorder="1" applyAlignment="1">
      <alignment horizontal="center" vertical="center"/>
      <protection/>
    </xf>
    <xf numFmtId="2" fontId="2" fillId="32" borderId="13" xfId="52" applyNumberFormat="1" applyFont="1" applyFill="1" applyBorder="1" applyAlignment="1">
      <alignment horizontal="center" vertical="center"/>
      <protection/>
    </xf>
    <xf numFmtId="0" fontId="2" fillId="0" borderId="14" xfId="52" applyNumberFormat="1" applyFont="1" applyFill="1" applyBorder="1" applyAlignment="1">
      <alignment horizontal="center" vertical="center" wrapText="1"/>
      <protection/>
    </xf>
    <xf numFmtId="0" fontId="3" fillId="0" borderId="11" xfId="52" applyFont="1" applyFill="1" applyBorder="1" applyAlignment="1">
      <alignment horizontal="center" vertical="center" wrapText="1"/>
      <protection/>
    </xf>
    <xf numFmtId="0" fontId="3" fillId="0" borderId="11" xfId="52" applyFont="1" applyFill="1" applyBorder="1" applyAlignment="1">
      <alignment horizontal="center" vertical="center"/>
      <protection/>
    </xf>
    <xf numFmtId="2" fontId="3" fillId="32" borderId="11" xfId="0" applyNumberFormat="1" applyFont="1" applyFill="1" applyBorder="1" applyAlignment="1">
      <alignment horizontal="center" vertical="center" wrapText="1"/>
    </xf>
    <xf numFmtId="2" fontId="3" fillId="32" borderId="11" xfId="52" applyNumberFormat="1" applyFont="1" applyFill="1" applyBorder="1" applyAlignment="1">
      <alignment horizontal="center" vertical="center" wrapText="1"/>
      <protection/>
    </xf>
    <xf numFmtId="0" fontId="3" fillId="0" borderId="11" xfId="52" applyNumberFormat="1" applyFont="1" applyFill="1" applyBorder="1" applyAlignment="1">
      <alignment horizontal="center" vertical="center" wrapText="1"/>
      <protection/>
    </xf>
    <xf numFmtId="0" fontId="2" fillId="0" borderId="15" xfId="52" applyFont="1" applyFill="1" applyBorder="1" applyAlignment="1">
      <alignment horizontal="center" vertical="center"/>
      <protection/>
    </xf>
    <xf numFmtId="0" fontId="2" fillId="32" borderId="15" xfId="52" applyFont="1" applyFill="1" applyBorder="1" applyAlignment="1">
      <alignment vertical="center" wrapText="1"/>
      <protection/>
    </xf>
    <xf numFmtId="2" fontId="2" fillId="32" borderId="15" xfId="52" applyNumberFormat="1" applyFont="1" applyFill="1" applyBorder="1" applyAlignment="1">
      <alignment horizontal="center" vertical="center"/>
      <protection/>
    </xf>
    <xf numFmtId="0" fontId="2" fillId="0" borderId="15" xfId="52" applyNumberFormat="1" applyFont="1" applyFill="1" applyBorder="1" applyAlignment="1">
      <alignment horizontal="center" vertical="center" wrapText="1"/>
      <protection/>
    </xf>
    <xf numFmtId="0" fontId="2" fillId="0" borderId="15" xfId="52" applyFont="1" applyFill="1" applyBorder="1" applyAlignment="1">
      <alignment horizontal="center" vertical="center" wrapText="1"/>
      <protection/>
    </xf>
    <xf numFmtId="166" fontId="2" fillId="32" borderId="16" xfId="52" applyNumberFormat="1" applyFont="1" applyFill="1" applyBorder="1" applyAlignment="1">
      <alignment horizontal="right" vertical="center"/>
      <protection/>
    </xf>
    <xf numFmtId="2" fontId="2" fillId="32" borderId="16" xfId="52" applyNumberFormat="1" applyFont="1" applyFill="1" applyBorder="1" applyAlignment="1">
      <alignment horizontal="center" vertical="center"/>
      <protection/>
    </xf>
    <xf numFmtId="0" fontId="2" fillId="0" borderId="16" xfId="52" applyFont="1" applyFill="1" applyBorder="1" applyAlignment="1">
      <alignment horizontal="center" vertical="center"/>
      <protection/>
    </xf>
    <xf numFmtId="0" fontId="2" fillId="0" borderId="17" xfId="52" applyFont="1" applyFill="1" applyBorder="1" applyAlignment="1">
      <alignment horizontal="center" vertical="center" wrapText="1"/>
      <protection/>
    </xf>
    <xf numFmtId="0" fontId="2" fillId="0" borderId="18" xfId="52" applyNumberFormat="1" applyFont="1" applyFill="1" applyBorder="1" applyAlignment="1">
      <alignment horizontal="center" vertical="center" wrapText="1"/>
      <protection/>
    </xf>
    <xf numFmtId="0" fontId="2" fillId="0" borderId="18" xfId="52" applyFont="1" applyFill="1" applyBorder="1" applyAlignment="1">
      <alignment horizontal="center" vertical="center" wrapText="1"/>
      <protection/>
    </xf>
    <xf numFmtId="166" fontId="2" fillId="32" borderId="16" xfId="52" applyNumberFormat="1" applyFont="1" applyFill="1" applyBorder="1" applyAlignment="1">
      <alignment vertical="center"/>
      <protection/>
    </xf>
    <xf numFmtId="0" fontId="2" fillId="0" borderId="19" xfId="52" applyFont="1" applyFill="1" applyBorder="1" applyAlignment="1">
      <alignment vertical="center" wrapText="1"/>
      <protection/>
    </xf>
    <xf numFmtId="166" fontId="2" fillId="32" borderId="19" xfId="52" applyNumberFormat="1" applyFont="1" applyFill="1" applyBorder="1" applyAlignment="1">
      <alignment horizontal="right" vertical="center"/>
      <protection/>
    </xf>
    <xf numFmtId="2" fontId="2" fillId="32" borderId="19" xfId="52" applyNumberFormat="1" applyFont="1" applyFill="1" applyBorder="1" applyAlignment="1">
      <alignment horizontal="center" vertical="center"/>
      <protection/>
    </xf>
    <xf numFmtId="0" fontId="2" fillId="0" borderId="19" xfId="52" applyNumberFormat="1" applyFont="1" applyFill="1" applyBorder="1" applyAlignment="1">
      <alignment horizontal="center" vertical="center" wrapText="1"/>
      <protection/>
    </xf>
    <xf numFmtId="0" fontId="2" fillId="0" borderId="19" xfId="52" applyFont="1" applyFill="1" applyBorder="1" applyAlignment="1">
      <alignment horizontal="center" vertical="center" wrapText="1"/>
      <protection/>
    </xf>
    <xf numFmtId="0" fontId="2" fillId="0" borderId="0" xfId="52" applyFont="1" applyBorder="1">
      <alignment/>
      <protection/>
    </xf>
    <xf numFmtId="0" fontId="2" fillId="32" borderId="0" xfId="52" applyFont="1" applyFill="1" applyBorder="1">
      <alignment/>
      <protection/>
    </xf>
    <xf numFmtId="0" fontId="2" fillId="0" borderId="0" xfId="52" applyFont="1" applyBorder="1" applyAlignment="1">
      <alignment wrapText="1"/>
      <protection/>
    </xf>
    <xf numFmtId="0" fontId="2" fillId="32" borderId="0" xfId="52" applyFont="1" applyFill="1" applyBorder="1" applyAlignment="1">
      <alignment vertical="center"/>
      <protection/>
    </xf>
    <xf numFmtId="0" fontId="2" fillId="32" borderId="16" xfId="52" applyFont="1" applyFill="1" applyBorder="1" applyAlignment="1">
      <alignment vertical="center" wrapText="1"/>
      <protection/>
    </xf>
    <xf numFmtId="166" fontId="2" fillId="32" borderId="20" xfId="52" applyNumberFormat="1" applyFont="1" applyFill="1" applyBorder="1" applyAlignment="1">
      <alignment vertical="center"/>
      <protection/>
    </xf>
    <xf numFmtId="166" fontId="2" fillId="32" borderId="21" xfId="52" applyNumberFormat="1" applyFont="1" applyFill="1" applyBorder="1" applyAlignment="1">
      <alignment vertical="center"/>
      <protection/>
    </xf>
    <xf numFmtId="0" fontId="5" fillId="0" borderId="0" xfId="0" applyFont="1" applyFill="1" applyBorder="1" applyAlignment="1">
      <alignment/>
    </xf>
    <xf numFmtId="0" fontId="11" fillId="0" borderId="10" xfId="0" applyFont="1" applyBorder="1" applyAlignment="1">
      <alignment horizont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2" fillId="32" borderId="22" xfId="52" applyFont="1" applyFill="1" applyBorder="1" applyAlignment="1">
      <alignment vertical="center" wrapText="1"/>
      <protection/>
    </xf>
    <xf numFmtId="166" fontId="2" fillId="32" borderId="18" xfId="52" applyNumberFormat="1" applyFont="1" applyFill="1" applyBorder="1" applyAlignment="1">
      <alignment vertical="center"/>
      <protection/>
    </xf>
    <xf numFmtId="2" fontId="2" fillId="32" borderId="18" xfId="52" applyNumberFormat="1" applyFont="1" applyFill="1" applyBorder="1" applyAlignment="1">
      <alignment horizontal="center" vertical="center"/>
      <protection/>
    </xf>
    <xf numFmtId="0" fontId="3" fillId="32" borderId="12" xfId="52" applyFont="1" applyFill="1" applyBorder="1" applyAlignment="1">
      <alignment horizontal="center" vertical="center"/>
      <protection/>
    </xf>
    <xf numFmtId="0" fontId="3" fillId="32" borderId="13" xfId="52" applyFont="1" applyFill="1" applyBorder="1" applyAlignment="1">
      <alignment horizontal="left" vertical="center" wrapText="1"/>
      <protection/>
    </xf>
    <xf numFmtId="0" fontId="2" fillId="32" borderId="14" xfId="52" applyNumberFormat="1" applyFont="1" applyFill="1" applyBorder="1" applyAlignment="1">
      <alignment horizontal="center" vertical="center" wrapText="1"/>
      <protection/>
    </xf>
    <xf numFmtId="0" fontId="3" fillId="32" borderId="11" xfId="52" applyFont="1" applyFill="1" applyBorder="1" applyAlignment="1">
      <alignment horizontal="center" vertical="center"/>
      <protection/>
    </xf>
    <xf numFmtId="0" fontId="3" fillId="32" borderId="11" xfId="52" applyFont="1" applyFill="1" applyBorder="1" applyAlignment="1">
      <alignment horizontal="center" vertical="center" wrapText="1"/>
      <protection/>
    </xf>
    <xf numFmtId="0" fontId="3" fillId="32" borderId="11" xfId="52" applyNumberFormat="1" applyFont="1" applyFill="1" applyBorder="1" applyAlignment="1">
      <alignment horizontal="center" vertical="center" wrapText="1"/>
      <protection/>
    </xf>
    <xf numFmtId="0" fontId="2" fillId="32" borderId="15" xfId="52" applyFont="1" applyFill="1" applyBorder="1" applyAlignment="1">
      <alignment horizontal="center" vertical="center"/>
      <protection/>
    </xf>
    <xf numFmtId="0" fontId="2" fillId="32" borderId="15" xfId="52" applyNumberFormat="1" applyFont="1" applyFill="1" applyBorder="1" applyAlignment="1">
      <alignment horizontal="center" vertical="center" wrapText="1"/>
      <protection/>
    </xf>
    <xf numFmtId="0" fontId="2" fillId="32" borderId="15" xfId="52" applyFont="1" applyFill="1" applyBorder="1" applyAlignment="1">
      <alignment horizontal="center" vertical="center" wrapText="1"/>
      <protection/>
    </xf>
    <xf numFmtId="0" fontId="2" fillId="32" borderId="16" xfId="52" applyFont="1" applyFill="1" applyBorder="1" applyAlignment="1">
      <alignment horizontal="center" vertical="center"/>
      <protection/>
    </xf>
    <xf numFmtId="0" fontId="2" fillId="32" borderId="16" xfId="52" applyNumberFormat="1" applyFont="1" applyFill="1" applyBorder="1" applyAlignment="1">
      <alignment horizontal="center" vertical="center" wrapText="1"/>
      <protection/>
    </xf>
    <xf numFmtId="0" fontId="2" fillId="32" borderId="16" xfId="52" applyFont="1" applyFill="1" applyBorder="1" applyAlignment="1">
      <alignment horizontal="center" vertical="center" wrapText="1"/>
      <protection/>
    </xf>
    <xf numFmtId="0" fontId="2" fillId="32" borderId="18" xfId="52" applyNumberFormat="1" applyFont="1" applyFill="1" applyBorder="1" applyAlignment="1">
      <alignment horizontal="center" vertical="center" wrapText="1"/>
      <protection/>
    </xf>
    <xf numFmtId="0" fontId="2" fillId="32" borderId="18" xfId="52" applyFont="1" applyFill="1" applyBorder="1" applyAlignment="1">
      <alignment horizontal="center" vertical="center" wrapText="1"/>
      <protection/>
    </xf>
    <xf numFmtId="0" fontId="2" fillId="32" borderId="23" xfId="52" applyFont="1" applyFill="1" applyBorder="1" applyAlignment="1">
      <alignment vertical="center" wrapText="1"/>
      <protection/>
    </xf>
    <xf numFmtId="0" fontId="2" fillId="32" borderId="19" xfId="52" applyNumberFormat="1" applyFont="1" applyFill="1" applyBorder="1" applyAlignment="1">
      <alignment horizontal="center" vertical="center" wrapText="1"/>
      <protection/>
    </xf>
    <xf numFmtId="0" fontId="2" fillId="32" borderId="19" xfId="52" applyFont="1" applyFill="1" applyBorder="1" applyAlignment="1">
      <alignment horizontal="center" vertical="center" wrapText="1"/>
      <protection/>
    </xf>
    <xf numFmtId="0" fontId="3" fillId="0" borderId="13" xfId="52" applyFont="1" applyBorder="1" applyAlignment="1">
      <alignment horizontal="left" vertical="center" wrapText="1"/>
      <protection/>
    </xf>
    <xf numFmtId="166" fontId="2" fillId="32" borderId="15" xfId="52" applyNumberFormat="1" applyFont="1" applyFill="1" applyBorder="1" applyAlignment="1">
      <alignment horizontal="right" vertical="center"/>
      <protection/>
    </xf>
    <xf numFmtId="0" fontId="2" fillId="32" borderId="17" xfId="52" applyFont="1" applyFill="1" applyBorder="1" applyAlignment="1">
      <alignment vertical="center" wrapText="1"/>
      <protection/>
    </xf>
    <xf numFmtId="0" fontId="2" fillId="32" borderId="17" xfId="52" applyNumberFormat="1" applyFont="1" applyFill="1" applyBorder="1" applyAlignment="1">
      <alignment horizontal="center" vertical="center" wrapText="1"/>
      <protection/>
    </xf>
    <xf numFmtId="0" fontId="2" fillId="32" borderId="17" xfId="52" applyFont="1" applyFill="1" applyBorder="1" applyAlignment="1">
      <alignment horizontal="center" vertical="center" wrapText="1"/>
      <protection/>
    </xf>
    <xf numFmtId="0" fontId="2" fillId="0" borderId="17" xfId="52" applyNumberFormat="1" applyFont="1" applyFill="1" applyBorder="1" applyAlignment="1">
      <alignment horizontal="center" vertical="center" wrapText="1"/>
      <protection/>
    </xf>
    <xf numFmtId="2" fontId="2" fillId="32" borderId="17" xfId="52" applyNumberFormat="1" applyFont="1" applyFill="1" applyBorder="1" applyAlignment="1">
      <alignment horizontal="center" vertical="center"/>
      <protection/>
    </xf>
    <xf numFmtId="0" fontId="2" fillId="32" borderId="24" xfId="52" applyFont="1" applyFill="1" applyBorder="1" applyAlignment="1">
      <alignment vertical="center" wrapText="1"/>
      <protection/>
    </xf>
    <xf numFmtId="166" fontId="2" fillId="32" borderId="17" xfId="52" applyNumberFormat="1" applyFont="1" applyFill="1" applyBorder="1" applyAlignment="1">
      <alignment horizontal="right" vertical="center"/>
      <protection/>
    </xf>
    <xf numFmtId="0" fontId="2" fillId="32" borderId="0" xfId="52" applyFont="1" applyFill="1" applyBorder="1" applyAlignment="1">
      <alignment vertical="center" wrapText="1"/>
      <protection/>
    </xf>
    <xf numFmtId="0" fontId="3" fillId="32" borderId="13" xfId="52" applyFont="1" applyFill="1" applyBorder="1" applyAlignment="1">
      <alignment horizontal="left" vertical="center"/>
      <protection/>
    </xf>
    <xf numFmtId="0" fontId="10" fillId="32" borderId="0" xfId="0" applyFont="1" applyFill="1" applyAlignment="1">
      <alignment/>
    </xf>
    <xf numFmtId="0" fontId="2" fillId="32" borderId="18" xfId="52" applyFont="1" applyFill="1" applyBorder="1" applyAlignment="1">
      <alignment horizontal="center" vertical="center"/>
      <protection/>
    </xf>
    <xf numFmtId="0" fontId="2" fillId="32" borderId="21" xfId="52" applyFont="1" applyFill="1" applyBorder="1" applyAlignment="1">
      <alignment vertical="center" wrapText="1"/>
      <protection/>
    </xf>
    <xf numFmtId="0" fontId="2" fillId="32" borderId="21" xfId="52" applyFont="1" applyFill="1" applyBorder="1" applyAlignment="1">
      <alignment horizontal="center" vertical="center" wrapText="1"/>
      <protection/>
    </xf>
    <xf numFmtId="0" fontId="2" fillId="32" borderId="19" xfId="52" applyFont="1" applyFill="1" applyBorder="1" applyAlignment="1">
      <alignment horizontal="center" vertical="center"/>
      <protection/>
    </xf>
    <xf numFmtId="0" fontId="2" fillId="32" borderId="19" xfId="52" applyFont="1" applyFill="1" applyBorder="1" applyAlignment="1">
      <alignment vertical="center" wrapText="1"/>
      <protection/>
    </xf>
    <xf numFmtId="166" fontId="10" fillId="0" borderId="0" xfId="0" applyNumberFormat="1" applyFont="1" applyAlignment="1">
      <alignment/>
    </xf>
    <xf numFmtId="2" fontId="10" fillId="0" borderId="0" xfId="0" applyNumberFormat="1" applyFont="1" applyAlignment="1">
      <alignment/>
    </xf>
    <xf numFmtId="0" fontId="2" fillId="0" borderId="0" xfId="52" applyFont="1" applyFill="1" applyBorder="1" applyAlignment="1">
      <alignment wrapText="1"/>
      <protection/>
    </xf>
    <xf numFmtId="0" fontId="2" fillId="32" borderId="17" xfId="52" applyFont="1" applyFill="1" applyBorder="1" applyAlignment="1">
      <alignment horizontal="center" vertical="center"/>
      <protection/>
    </xf>
    <xf numFmtId="0" fontId="2" fillId="32" borderId="18" xfId="52" applyFont="1" applyFill="1" applyBorder="1" applyAlignment="1">
      <alignment vertical="center" wrapText="1"/>
      <protection/>
    </xf>
    <xf numFmtId="166" fontId="2" fillId="32" borderId="18" xfId="52" applyNumberFormat="1" applyFont="1" applyFill="1" applyBorder="1" applyAlignment="1">
      <alignment horizontal="right" vertical="center"/>
      <protection/>
    </xf>
    <xf numFmtId="0" fontId="3" fillId="32" borderId="20" xfId="52" applyFont="1" applyFill="1" applyBorder="1" applyAlignment="1">
      <alignment horizontal="center" vertical="center"/>
      <protection/>
    </xf>
    <xf numFmtId="0" fontId="2" fillId="32" borderId="25" xfId="0" applyFont="1" applyFill="1" applyBorder="1" applyAlignment="1">
      <alignment wrapText="1"/>
    </xf>
    <xf numFmtId="0" fontId="2" fillId="32" borderId="16" xfId="0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center" wrapText="1"/>
    </xf>
    <xf numFmtId="0" fontId="2" fillId="32" borderId="25" xfId="0" applyFont="1" applyFill="1" applyBorder="1" applyAlignment="1">
      <alignment/>
    </xf>
    <xf numFmtId="0" fontId="2" fillId="32" borderId="26" xfId="0" applyFont="1" applyFill="1" applyBorder="1" applyAlignment="1">
      <alignment wrapText="1"/>
    </xf>
    <xf numFmtId="0" fontId="2" fillId="32" borderId="18" xfId="0" applyFont="1" applyFill="1" applyBorder="1" applyAlignment="1">
      <alignment horizontal="center" vertical="center" wrapText="1"/>
    </xf>
    <xf numFmtId="166" fontId="10" fillId="32" borderId="0" xfId="0" applyNumberFormat="1" applyFont="1" applyFill="1" applyAlignment="1">
      <alignment/>
    </xf>
    <xf numFmtId="166" fontId="10" fillId="0" borderId="10" xfId="0" applyNumberFormat="1" applyFont="1" applyBorder="1" applyAlignment="1">
      <alignment/>
    </xf>
    <xf numFmtId="166" fontId="2" fillId="32" borderId="15" xfId="52" applyNumberFormat="1" applyFont="1" applyFill="1" applyBorder="1" applyAlignment="1">
      <alignment vertical="center"/>
      <protection/>
    </xf>
    <xf numFmtId="0" fontId="3" fillId="32" borderId="20" xfId="52" applyFont="1" applyFill="1" applyBorder="1" applyAlignment="1">
      <alignment horizontal="center" vertical="center" wrapText="1"/>
      <protection/>
    </xf>
    <xf numFmtId="2" fontId="3" fillId="32" borderId="20" xfId="0" applyNumberFormat="1" applyFont="1" applyFill="1" applyBorder="1" applyAlignment="1">
      <alignment horizontal="center" vertical="center" wrapText="1"/>
    </xf>
    <xf numFmtId="2" fontId="3" fillId="32" borderId="20" xfId="52" applyNumberFormat="1" applyFont="1" applyFill="1" applyBorder="1" applyAlignment="1">
      <alignment horizontal="center" vertical="center" wrapText="1"/>
      <protection/>
    </xf>
    <xf numFmtId="0" fontId="3" fillId="32" borderId="20" xfId="52" applyNumberFormat="1" applyFont="1" applyFill="1" applyBorder="1" applyAlignment="1">
      <alignment horizontal="center" vertical="center" wrapText="1"/>
      <protection/>
    </xf>
    <xf numFmtId="166" fontId="10" fillId="33" borderId="10" xfId="0" applyNumberFormat="1" applyFont="1" applyFill="1" applyBorder="1" applyAlignment="1">
      <alignment/>
    </xf>
    <xf numFmtId="166" fontId="2" fillId="32" borderId="10" xfId="53" applyNumberFormat="1" applyFont="1" applyFill="1" applyBorder="1" applyAlignment="1">
      <alignment vertical="center"/>
      <protection/>
    </xf>
    <xf numFmtId="166" fontId="2" fillId="33" borderId="10" xfId="53" applyNumberFormat="1" applyFont="1" applyFill="1" applyBorder="1" applyAlignment="1">
      <alignment vertical="center"/>
      <protection/>
    </xf>
    <xf numFmtId="0" fontId="7" fillId="32" borderId="11" xfId="0" applyFont="1" applyFill="1" applyBorder="1" applyAlignment="1">
      <alignment horizontal="left" vertical="center" wrapText="1"/>
    </xf>
    <xf numFmtId="0" fontId="7" fillId="32" borderId="11" xfId="0" applyFont="1" applyFill="1" applyBorder="1" applyAlignment="1">
      <alignment horizontal="left" vertical="center"/>
    </xf>
    <xf numFmtId="0" fontId="7" fillId="32" borderId="20" xfId="0" applyFont="1" applyFill="1" applyBorder="1" applyAlignment="1">
      <alignment horizontal="left" vertical="center" wrapText="1"/>
    </xf>
    <xf numFmtId="49" fontId="2" fillId="0" borderId="20" xfId="0" applyNumberFormat="1" applyFont="1" applyBorder="1" applyAlignment="1">
      <alignment horizontal="left" vertical="center" wrapText="1"/>
    </xf>
    <xf numFmtId="0" fontId="10" fillId="0" borderId="11" xfId="0" applyFont="1" applyBorder="1" applyAlignment="1">
      <alignment/>
    </xf>
    <xf numFmtId="0" fontId="2" fillId="32" borderId="11" xfId="0" applyFont="1" applyFill="1" applyBorder="1" applyAlignment="1">
      <alignment wrapText="1"/>
    </xf>
    <xf numFmtId="0" fontId="2" fillId="32" borderId="11" xfId="52" applyFont="1" applyFill="1" applyBorder="1" applyAlignment="1">
      <alignment vertical="center" wrapText="1"/>
      <protection/>
    </xf>
    <xf numFmtId="0" fontId="12" fillId="0" borderId="0" xfId="0" applyFont="1" applyAlignment="1">
      <alignment horizontal="justify" vertical="center"/>
    </xf>
    <xf numFmtId="0" fontId="12" fillId="0" borderId="10" xfId="0" applyFont="1" applyBorder="1" applyAlignment="1">
      <alignment horizontal="justify" vertical="center"/>
    </xf>
    <xf numFmtId="0" fontId="12" fillId="0" borderId="10" xfId="0" applyFont="1" applyBorder="1" applyAlignment="1">
      <alignment horizontal="center" vertical="center"/>
    </xf>
    <xf numFmtId="0" fontId="12" fillId="32" borderId="10" xfId="0" applyFont="1" applyFill="1" applyBorder="1" applyAlignment="1">
      <alignment horizontal="center" vertical="center"/>
    </xf>
    <xf numFmtId="0" fontId="12" fillId="32" borderId="10" xfId="0" applyFont="1" applyFill="1" applyBorder="1" applyAlignment="1">
      <alignment horizontal="right" vertical="center"/>
    </xf>
    <xf numFmtId="0" fontId="12" fillId="34" borderId="0" xfId="0" applyFont="1" applyFill="1" applyAlignment="1">
      <alignment horizontal="justify" vertical="center"/>
    </xf>
    <xf numFmtId="0" fontId="12" fillId="34" borderId="10" xfId="0" applyFont="1" applyFill="1" applyBorder="1" applyAlignment="1">
      <alignment horizontal="justify" vertical="center"/>
    </xf>
    <xf numFmtId="0" fontId="9" fillId="34" borderId="10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justify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wrapText="1"/>
    </xf>
    <xf numFmtId="0" fontId="9" fillId="0" borderId="0" xfId="0" applyFont="1" applyAlignment="1">
      <alignment horizontal="center"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21" xfId="52" applyFont="1" applyFill="1" applyBorder="1" applyAlignment="1">
      <alignment horizontal="center" vertical="center" wrapText="1"/>
      <protection/>
    </xf>
    <xf numFmtId="166" fontId="3" fillId="32" borderId="19" xfId="52" applyNumberFormat="1" applyFont="1" applyFill="1" applyBorder="1" applyAlignment="1">
      <alignment horizontal="right" vertical="center"/>
      <protection/>
    </xf>
    <xf numFmtId="166" fontId="3" fillId="32" borderId="18" xfId="52" applyNumberFormat="1" applyFont="1" applyFill="1" applyBorder="1" applyAlignment="1">
      <alignment horizontal="right" vertical="center"/>
      <protection/>
    </xf>
    <xf numFmtId="166" fontId="3" fillId="0" borderId="10" xfId="53" applyNumberFormat="1" applyFont="1" applyFill="1" applyBorder="1" applyAlignment="1">
      <alignment vertical="center"/>
      <protection/>
    </xf>
    <xf numFmtId="166" fontId="3" fillId="33" borderId="10" xfId="53" applyNumberFormat="1" applyFont="1" applyFill="1" applyBorder="1" applyAlignment="1">
      <alignment vertical="center"/>
      <protection/>
    </xf>
    <xf numFmtId="0" fontId="2" fillId="35" borderId="18" xfId="52" applyFont="1" applyFill="1" applyBorder="1" applyAlignment="1">
      <alignment horizontal="center" vertical="center"/>
      <protection/>
    </xf>
    <xf numFmtId="166" fontId="2" fillId="35" borderId="18" xfId="52" applyNumberFormat="1" applyFont="1" applyFill="1" applyBorder="1" applyAlignment="1">
      <alignment vertical="center"/>
      <protection/>
    </xf>
    <xf numFmtId="166" fontId="2" fillId="35" borderId="18" xfId="52" applyNumberFormat="1" applyFont="1" applyFill="1" applyBorder="1" applyAlignment="1">
      <alignment horizontal="right" vertical="center"/>
      <protection/>
    </xf>
    <xf numFmtId="2" fontId="2" fillId="35" borderId="18" xfId="52" applyNumberFormat="1" applyFont="1" applyFill="1" applyBorder="1" applyAlignment="1">
      <alignment horizontal="center" vertical="center"/>
      <protection/>
    </xf>
    <xf numFmtId="0" fontId="2" fillId="35" borderId="18" xfId="52" applyNumberFormat="1" applyFont="1" applyFill="1" applyBorder="1" applyAlignment="1">
      <alignment horizontal="center" vertical="center" wrapText="1"/>
      <protection/>
    </xf>
    <xf numFmtId="0" fontId="2" fillId="35" borderId="18" xfId="52" applyFont="1" applyFill="1" applyBorder="1" applyAlignment="1">
      <alignment horizontal="center" vertical="center" wrapText="1"/>
      <protection/>
    </xf>
    <xf numFmtId="0" fontId="2" fillId="35" borderId="16" xfId="52" applyFont="1" applyFill="1" applyBorder="1" applyAlignment="1">
      <alignment horizontal="center" vertical="center"/>
      <protection/>
    </xf>
    <xf numFmtId="166" fontId="2" fillId="35" borderId="16" xfId="52" applyNumberFormat="1" applyFont="1" applyFill="1" applyBorder="1" applyAlignment="1">
      <alignment vertical="center"/>
      <protection/>
    </xf>
    <xf numFmtId="166" fontId="2" fillId="35" borderId="16" xfId="52" applyNumberFormat="1" applyFont="1" applyFill="1" applyBorder="1" applyAlignment="1">
      <alignment horizontal="right" vertical="center"/>
      <protection/>
    </xf>
    <xf numFmtId="2" fontId="2" fillId="35" borderId="16" xfId="52" applyNumberFormat="1" applyFont="1" applyFill="1" applyBorder="1" applyAlignment="1">
      <alignment horizontal="center" vertical="center"/>
      <protection/>
    </xf>
    <xf numFmtId="0" fontId="2" fillId="35" borderId="16" xfId="52" applyNumberFormat="1" applyFont="1" applyFill="1" applyBorder="1" applyAlignment="1">
      <alignment horizontal="center" vertical="center" wrapText="1"/>
      <protection/>
    </xf>
    <xf numFmtId="0" fontId="2" fillId="35" borderId="16" xfId="52" applyFont="1" applyFill="1" applyBorder="1" applyAlignment="1">
      <alignment horizontal="center" vertical="center" wrapText="1"/>
      <protection/>
    </xf>
    <xf numFmtId="0" fontId="2" fillId="0" borderId="20" xfId="0" applyNumberFormat="1" applyFont="1" applyBorder="1" applyAlignment="1">
      <alignment horizontal="left" vertical="center" wrapText="1"/>
    </xf>
    <xf numFmtId="0" fontId="2" fillId="35" borderId="15" xfId="52" applyFont="1" applyFill="1" applyBorder="1" applyAlignment="1">
      <alignment horizontal="center" vertical="center" wrapText="1"/>
      <protection/>
    </xf>
    <xf numFmtId="0" fontId="2" fillId="32" borderId="26" xfId="0" applyFont="1" applyFill="1" applyBorder="1" applyAlignment="1">
      <alignment horizontal="right" vertical="center" wrapText="1"/>
    </xf>
    <xf numFmtId="0" fontId="0" fillId="0" borderId="27" xfId="0" applyNumberFormat="1" applyBorder="1" applyAlignment="1">
      <alignment horizontal="left" vertical="center" wrapText="1"/>
    </xf>
    <xf numFmtId="0" fontId="2" fillId="36" borderId="17" xfId="52" applyFont="1" applyFill="1" applyBorder="1" applyAlignment="1">
      <alignment vertical="top" wrapText="1"/>
      <protection/>
    </xf>
    <xf numFmtId="166" fontId="2" fillId="36" borderId="16" xfId="52" applyNumberFormat="1" applyFont="1" applyFill="1" applyBorder="1" applyAlignment="1">
      <alignment horizontal="right" vertical="center"/>
      <protection/>
    </xf>
    <xf numFmtId="2" fontId="2" fillId="36" borderId="16" xfId="52" applyNumberFormat="1" applyFont="1" applyFill="1" applyBorder="1" applyAlignment="1">
      <alignment horizontal="center" vertical="center"/>
      <protection/>
    </xf>
    <xf numFmtId="0" fontId="2" fillId="36" borderId="17" xfId="52" applyNumberFormat="1" applyFont="1" applyFill="1" applyBorder="1" applyAlignment="1">
      <alignment horizontal="center" vertical="center" wrapText="1"/>
      <protection/>
    </xf>
    <xf numFmtId="0" fontId="2" fillId="36" borderId="17" xfId="52" applyFont="1" applyFill="1" applyBorder="1" applyAlignment="1">
      <alignment horizontal="center" vertical="center" wrapText="1"/>
      <protection/>
    </xf>
    <xf numFmtId="0" fontId="2" fillId="36" borderId="17" xfId="52" applyFont="1" applyFill="1" applyBorder="1" applyAlignment="1">
      <alignment vertical="center" wrapText="1"/>
      <protection/>
    </xf>
    <xf numFmtId="0" fontId="2" fillId="36" borderId="16" xfId="52" applyFont="1" applyFill="1" applyBorder="1" applyAlignment="1">
      <alignment vertical="center" wrapText="1"/>
      <protection/>
    </xf>
    <xf numFmtId="0" fontId="2" fillId="36" borderId="16" xfId="52" applyNumberFormat="1" applyFont="1" applyFill="1" applyBorder="1" applyAlignment="1">
      <alignment horizontal="center" vertical="center" wrapText="1"/>
      <protection/>
    </xf>
    <xf numFmtId="0" fontId="2" fillId="36" borderId="16" xfId="52" applyFont="1" applyFill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justify" vertical="center" wrapText="1"/>
    </xf>
    <xf numFmtId="0" fontId="4" fillId="0" borderId="10" xfId="53" applyFont="1" applyBorder="1" applyAlignment="1">
      <alignment horizontal="center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12" fillId="0" borderId="10" xfId="0" applyFont="1" applyFill="1" applyBorder="1" applyAlignment="1">
      <alignment horizontal="justify" vertical="center"/>
    </xf>
    <xf numFmtId="0" fontId="0" fillId="0" borderId="0" xfId="0" applyFont="1" applyAlignment="1">
      <alignment/>
    </xf>
    <xf numFmtId="0" fontId="51" fillId="0" borderId="28" xfId="0" applyFont="1" applyBorder="1" applyAlignment="1">
      <alignment horizontal="center" vertical="center" wrapText="1"/>
    </xf>
    <xf numFmtId="10" fontId="51" fillId="0" borderId="28" xfId="0" applyNumberFormat="1" applyFont="1" applyBorder="1" applyAlignment="1">
      <alignment horizontal="center" vertical="center" wrapText="1"/>
    </xf>
    <xf numFmtId="175" fontId="51" fillId="0" borderId="28" xfId="0" applyNumberFormat="1" applyFont="1" applyBorder="1" applyAlignment="1">
      <alignment horizontal="center" vertical="center" wrapText="1"/>
    </xf>
    <xf numFmtId="2" fontId="51" fillId="0" borderId="28" xfId="0" applyNumberFormat="1" applyFont="1" applyBorder="1" applyAlignment="1">
      <alignment horizontal="center" vertical="center" wrapText="1"/>
    </xf>
    <xf numFmtId="0" fontId="0" fillId="0" borderId="28" xfId="0" applyFont="1" applyBorder="1" applyAlignment="1">
      <alignment/>
    </xf>
    <xf numFmtId="10" fontId="0" fillId="0" borderId="28" xfId="0" applyNumberFormat="1" applyFont="1" applyBorder="1" applyAlignment="1">
      <alignment/>
    </xf>
    <xf numFmtId="175" fontId="0" fillId="0" borderId="28" xfId="0" applyNumberFormat="1" applyFont="1" applyBorder="1" applyAlignment="1">
      <alignment/>
    </xf>
    <xf numFmtId="2" fontId="0" fillId="0" borderId="28" xfId="0" applyNumberFormat="1" applyFont="1" applyBorder="1" applyAlignment="1">
      <alignment/>
    </xf>
    <xf numFmtId="0" fontId="0" fillId="0" borderId="28" xfId="0" applyFont="1" applyBorder="1" applyAlignment="1">
      <alignment horizontal="center" vertical="center"/>
    </xf>
    <xf numFmtId="0" fontId="0" fillId="36" borderId="0" xfId="0" applyFont="1" applyFill="1" applyAlignment="1">
      <alignment/>
    </xf>
    <xf numFmtId="0" fontId="0" fillId="36" borderId="28" xfId="0" applyFont="1" applyFill="1" applyBorder="1" applyAlignment="1">
      <alignment/>
    </xf>
    <xf numFmtId="10" fontId="0" fillId="36" borderId="28" xfId="0" applyNumberFormat="1" applyFont="1" applyFill="1" applyBorder="1" applyAlignment="1">
      <alignment/>
    </xf>
    <xf numFmtId="175" fontId="0" fillId="36" borderId="28" xfId="0" applyNumberFormat="1" applyFont="1" applyFill="1" applyBorder="1" applyAlignment="1">
      <alignment/>
    </xf>
    <xf numFmtId="2" fontId="0" fillId="36" borderId="28" xfId="0" applyNumberFormat="1" applyFont="1" applyFill="1" applyBorder="1" applyAlignment="1">
      <alignment/>
    </xf>
    <xf numFmtId="0" fontId="0" fillId="36" borderId="28" xfId="0" applyFont="1" applyFill="1" applyBorder="1" applyAlignment="1">
      <alignment horizontal="center" vertical="center"/>
    </xf>
    <xf numFmtId="10" fontId="0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56" fillId="0" borderId="0" xfId="0" applyFont="1" applyAlignment="1">
      <alignment/>
    </xf>
    <xf numFmtId="0" fontId="56" fillId="0" borderId="10" xfId="0" applyFont="1" applyBorder="1" applyAlignment="1">
      <alignment/>
    </xf>
    <xf numFmtId="0" fontId="56" fillId="0" borderId="10" xfId="0" applyFont="1" applyBorder="1" applyAlignment="1">
      <alignment horizontal="center" vertical="center" wrapText="1"/>
    </xf>
    <xf numFmtId="166" fontId="56" fillId="0" borderId="10" xfId="0" applyNumberFormat="1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166" fontId="36" fillId="0" borderId="10" xfId="0" applyNumberFormat="1" applyFont="1" applyBorder="1" applyAlignment="1">
      <alignment horizontal="center" vertical="center" wrapText="1"/>
    </xf>
    <xf numFmtId="0" fontId="57" fillId="0" borderId="10" xfId="0" applyFont="1" applyBorder="1" applyAlignment="1">
      <alignment vertical="center" wrapText="1"/>
    </xf>
    <xf numFmtId="0" fontId="56" fillId="0" borderId="10" xfId="0" applyFont="1" applyBorder="1" applyAlignment="1">
      <alignment horizontal="center" vertical="center"/>
    </xf>
    <xf numFmtId="166" fontId="56" fillId="0" borderId="10" xfId="0" applyNumberFormat="1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166" fontId="36" fillId="0" borderId="10" xfId="0" applyNumberFormat="1" applyFont="1" applyBorder="1" applyAlignment="1">
      <alignment horizontal="center" vertical="center"/>
    </xf>
    <xf numFmtId="0" fontId="57" fillId="37" borderId="10" xfId="0" applyFont="1" applyFill="1" applyBorder="1" applyAlignment="1">
      <alignment vertical="center"/>
    </xf>
    <xf numFmtId="0" fontId="56" fillId="37" borderId="10" xfId="0" applyFont="1" applyFill="1" applyBorder="1" applyAlignment="1">
      <alignment/>
    </xf>
    <xf numFmtId="166" fontId="56" fillId="37" borderId="10" xfId="0" applyNumberFormat="1" applyFont="1" applyFill="1" applyBorder="1" applyAlignment="1">
      <alignment/>
    </xf>
    <xf numFmtId="0" fontId="36" fillId="37" borderId="10" xfId="0" applyFont="1" applyFill="1" applyBorder="1" applyAlignment="1">
      <alignment/>
    </xf>
    <xf numFmtId="166" fontId="36" fillId="37" borderId="10" xfId="0" applyNumberFormat="1" applyFont="1" applyFill="1" applyBorder="1" applyAlignment="1">
      <alignment/>
    </xf>
    <xf numFmtId="0" fontId="57" fillId="0" borderId="10" xfId="0" applyFont="1" applyBorder="1" applyAlignment="1">
      <alignment vertical="center"/>
    </xf>
    <xf numFmtId="0" fontId="56" fillId="37" borderId="10" xfId="0" applyFont="1" applyFill="1" applyBorder="1" applyAlignment="1">
      <alignment horizontal="center" vertical="center"/>
    </xf>
    <xf numFmtId="166" fontId="56" fillId="37" borderId="10" xfId="0" applyNumberFormat="1" applyFont="1" applyFill="1" applyBorder="1" applyAlignment="1">
      <alignment horizontal="center" vertical="center"/>
    </xf>
    <xf numFmtId="0" fontId="36" fillId="37" borderId="10" xfId="0" applyFont="1" applyFill="1" applyBorder="1" applyAlignment="1">
      <alignment horizontal="center" vertical="center"/>
    </xf>
    <xf numFmtId="166" fontId="36" fillId="37" borderId="10" xfId="0" applyNumberFormat="1" applyFont="1" applyFill="1" applyBorder="1" applyAlignment="1">
      <alignment horizontal="center" vertical="center"/>
    </xf>
    <xf numFmtId="166" fontId="56" fillId="0" borderId="0" xfId="0" applyNumberFormat="1" applyFont="1" applyAlignment="1">
      <alignment/>
    </xf>
    <xf numFmtId="0" fontId="36" fillId="0" borderId="0" xfId="0" applyFont="1" applyAlignment="1">
      <alignment/>
    </xf>
    <xf numFmtId="166" fontId="36" fillId="0" borderId="0" xfId="0" applyNumberFormat="1" applyFont="1" applyAlignment="1">
      <alignment/>
    </xf>
    <xf numFmtId="0" fontId="3" fillId="32" borderId="11" xfId="52" applyFont="1" applyFill="1" applyBorder="1" applyAlignment="1">
      <alignment horizontal="center" vertical="center" wrapText="1"/>
      <protection/>
    </xf>
    <xf numFmtId="0" fontId="3" fillId="0" borderId="11" xfId="52" applyFont="1" applyFill="1" applyBorder="1" applyAlignment="1">
      <alignment horizontal="center" vertical="center" wrapText="1"/>
      <protection/>
    </xf>
    <xf numFmtId="0" fontId="3" fillId="38" borderId="10" xfId="53" applyFont="1" applyFill="1" applyBorder="1" applyAlignment="1">
      <alignment horizontal="center" vertical="center"/>
      <protection/>
    </xf>
    <xf numFmtId="0" fontId="4" fillId="0" borderId="10" xfId="53" applyFont="1" applyBorder="1" applyAlignment="1">
      <alignment horizontal="center" vertical="center"/>
      <protection/>
    </xf>
    <xf numFmtId="0" fontId="4" fillId="0" borderId="10" xfId="54" applyFont="1" applyBorder="1" applyAlignment="1">
      <alignment horizontal="center" vertical="center"/>
      <protection/>
    </xf>
    <xf numFmtId="0" fontId="2" fillId="10" borderId="10" xfId="53" applyFont="1" applyFill="1" applyBorder="1" applyAlignment="1">
      <alignment horizontal="center" vertical="center"/>
      <protection/>
    </xf>
    <xf numFmtId="0" fontId="2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29" xfId="0" applyFont="1" applyBorder="1" applyAlignment="1">
      <alignment horizontal="left" vertical="center"/>
    </xf>
    <xf numFmtId="0" fontId="13" fillId="34" borderId="10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34" borderId="32" xfId="0" applyFont="1" applyFill="1" applyBorder="1" applyAlignment="1">
      <alignment horizontal="center" vertical="center" wrapText="1"/>
    </xf>
    <xf numFmtId="0" fontId="12" fillId="34" borderId="33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2" fillId="32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center" wrapText="1"/>
    </xf>
    <xf numFmtId="0" fontId="57" fillId="0" borderId="10" xfId="0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3" fillId="39" borderId="10" xfId="54" applyFont="1" applyFill="1" applyBorder="1" applyAlignment="1">
      <alignment horizontal="center" vertical="center" wrapText="1"/>
      <protection/>
    </xf>
    <xf numFmtId="49" fontId="3" fillId="39" borderId="10" xfId="54" applyNumberFormat="1" applyFont="1" applyFill="1" applyBorder="1" applyAlignment="1">
      <alignment horizontal="center" vertical="center" wrapText="1"/>
      <protection/>
    </xf>
    <xf numFmtId="44" fontId="3" fillId="39" borderId="10" xfId="71" applyFont="1" applyFill="1" applyBorder="1" applyAlignment="1">
      <alignment horizontal="center" vertical="center" wrapText="1"/>
    </xf>
    <xf numFmtId="0" fontId="11" fillId="40" borderId="0" xfId="0" applyFont="1" applyFill="1" applyBorder="1" applyAlignment="1">
      <alignment horizontal="center" vertical="center" wrapText="1"/>
    </xf>
    <xf numFmtId="0" fontId="51" fillId="40" borderId="10" xfId="0" applyFont="1" applyFill="1" applyBorder="1" applyAlignment="1">
      <alignment horizontal="center" vertical="center"/>
    </xf>
    <xf numFmtId="0" fontId="3" fillId="35" borderId="10" xfId="54" applyFont="1" applyFill="1" applyBorder="1" applyAlignment="1">
      <alignment horizontal="left" vertical="center"/>
      <protection/>
    </xf>
    <xf numFmtId="0" fontId="3" fillId="35" borderId="10" xfId="54" applyFont="1" applyFill="1" applyBorder="1" applyAlignment="1">
      <alignment vertical="center"/>
      <protection/>
    </xf>
    <xf numFmtId="0" fontId="3" fillId="35" borderId="10" xfId="54" applyFont="1" applyFill="1" applyBorder="1" applyAlignment="1">
      <alignment vertical="center" wrapText="1"/>
      <protection/>
    </xf>
    <xf numFmtId="0" fontId="10" fillId="35" borderId="10" xfId="0" applyFont="1" applyFill="1" applyBorder="1" applyAlignment="1">
      <alignment wrapText="1"/>
    </xf>
    <xf numFmtId="0" fontId="0" fillId="35" borderId="10" xfId="0" applyFill="1" applyBorder="1" applyAlignment="1">
      <alignment horizontal="center" vertical="center"/>
    </xf>
    <xf numFmtId="0" fontId="2" fillId="0" borderId="10" xfId="54" applyFont="1" applyFill="1" applyBorder="1" applyAlignment="1">
      <alignment horizontal="center" vertical="center" wrapText="1"/>
      <protection/>
    </xf>
    <xf numFmtId="49" fontId="2" fillId="0" borderId="10" xfId="54" applyNumberFormat="1" applyFont="1" applyFill="1" applyBorder="1" applyAlignment="1">
      <alignment horizontal="center" vertical="center"/>
      <protection/>
    </xf>
    <xf numFmtId="44" fontId="2" fillId="0" borderId="10" xfId="71" applyFont="1" applyFill="1" applyBorder="1" applyAlignment="1">
      <alignment horizontal="center" vertical="center"/>
    </xf>
    <xf numFmtId="0" fontId="2" fillId="0" borderId="10" xfId="54" applyNumberFormat="1" applyFont="1" applyFill="1" applyBorder="1" applyAlignment="1" quotePrefix="1">
      <alignment horizontal="center" vertical="center"/>
      <protection/>
    </xf>
    <xf numFmtId="0" fontId="2" fillId="0" borderId="10" xfId="54" applyFont="1" applyBorder="1" applyAlignment="1">
      <alignment horizontal="center" vertical="center"/>
      <protection/>
    </xf>
    <xf numFmtId="44" fontId="2" fillId="36" borderId="10" xfId="71" applyFont="1" applyFill="1" applyBorder="1" applyAlignment="1">
      <alignment horizontal="center" vertical="center"/>
    </xf>
    <xf numFmtId="166" fontId="37" fillId="0" borderId="10" xfId="54" applyNumberFormat="1" applyFont="1" applyFill="1" applyBorder="1" applyAlignment="1">
      <alignment horizontal="center" vertical="center"/>
      <protection/>
    </xf>
    <xf numFmtId="166" fontId="37" fillId="36" borderId="10" xfId="54" applyNumberFormat="1" applyFont="1" applyFill="1" applyBorder="1" applyAlignment="1">
      <alignment horizontal="center" vertical="center"/>
      <protection/>
    </xf>
    <xf numFmtId="0" fontId="2" fillId="36" borderId="10" xfId="54" applyFont="1" applyFill="1" applyBorder="1" applyAlignment="1">
      <alignment horizontal="center" vertical="center"/>
      <protection/>
    </xf>
    <xf numFmtId="0" fontId="2" fillId="36" borderId="10" xfId="54" applyFont="1" applyFill="1" applyBorder="1" applyAlignment="1">
      <alignment horizontal="center" vertical="center" wrapText="1"/>
      <protection/>
    </xf>
    <xf numFmtId="49" fontId="2" fillId="36" borderId="10" xfId="54" applyNumberFormat="1" applyFont="1" applyFill="1" applyBorder="1" applyAlignment="1">
      <alignment horizontal="center" vertical="center"/>
      <protection/>
    </xf>
    <xf numFmtId="44" fontId="37" fillId="36" borderId="10" xfId="67" applyFont="1" applyFill="1" applyBorder="1" applyAlignment="1">
      <alignment horizontal="center" vertical="center"/>
    </xf>
    <xf numFmtId="44" fontId="37" fillId="36" borderId="10" xfId="7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14" fontId="0" fillId="36" borderId="10" xfId="0" applyNumberFormat="1" applyFill="1" applyBorder="1" applyAlignment="1">
      <alignment horizontal="center" vertical="center"/>
    </xf>
    <xf numFmtId="44" fontId="0" fillId="0" borderId="0" xfId="0" applyNumberFormat="1" applyAlignment="1">
      <alignment/>
    </xf>
    <xf numFmtId="44" fontId="0" fillId="0" borderId="0" xfId="0" applyNumberFormat="1" applyAlignment="1">
      <alignment wrapText="1"/>
    </xf>
    <xf numFmtId="0" fontId="3" fillId="35" borderId="10" xfId="54" applyFont="1" applyFill="1" applyBorder="1" applyAlignment="1">
      <alignment horizontal="center" vertical="center"/>
      <protection/>
    </xf>
    <xf numFmtId="0" fontId="3" fillId="35" borderId="10" xfId="54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wrapText="1"/>
    </xf>
  </cellXfs>
  <cellStyles count="5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 3 2" xfId="54"/>
    <cellStyle name="Normalny 4" xfId="55"/>
    <cellStyle name="Normalny 4 2" xfId="56"/>
    <cellStyle name="Obliczenia" xfId="57"/>
    <cellStyle name="Followed Hyperlink" xfId="58"/>
    <cellStyle name="Percent" xfId="59"/>
    <cellStyle name="Procentowy 2" xfId="60"/>
    <cellStyle name="Procentowy 2 2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Walutowy 2" xfId="69"/>
    <cellStyle name="Walutowy 3" xfId="70"/>
    <cellStyle name="Walutowy 3 2" xfId="71"/>
    <cellStyle name="Zły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LIENCI\KLIENCI%20OBS&#321;UGIWANI\Lubawka%20UG\2014\ZapytaniaOfertyAnalizy\Przetarg%20-%20maj&#261;tek\Dokumenty%20opublikowane\Zmodyfikowany%20za&#322;&#353;cznik%20nr%201a%20do%20SIWZ%20(14.07.2014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Ogień"/>
      <sheetName val="2. Elektronika"/>
      <sheetName val="3. Pojazdy"/>
      <sheetName val="4. Zabezpieczenia"/>
    </sheetNames>
    <sheetDataSet>
      <sheetData sheetId="0">
        <row r="3">
          <cell r="B3" t="str">
            <v>Budynek urzędu miasta, Lubawka Pl. Wolności 1</v>
          </cell>
        </row>
        <row r="16">
          <cell r="B16" t="str">
            <v>Miejsko-Gminny Ośrodek Pomocy Społecznej</v>
          </cell>
        </row>
        <row r="18">
          <cell r="B18" t="str">
            <v>Budynek MGOPS, Lubawka ul. Dworcowa 33*</v>
          </cell>
        </row>
        <row r="26">
          <cell r="B26" t="str">
            <v>Budynek socjalno-administracyjny stadionu sportowego, Lubawka ul. Przyjaciół Żołnierza 6A**</v>
          </cell>
        </row>
        <row r="27">
          <cell r="B27" t="str">
            <v>Wiejski dom kultury i filia biblioteki gminnej, Chełmsko Śląskie ul. Rynek 14*</v>
          </cell>
        </row>
        <row r="28">
          <cell r="B28" t="str">
            <v>Świetlica wiejska, Błażejów 72</v>
          </cell>
        </row>
        <row r="30">
          <cell r="B30" t="str">
            <v>Świetlica wiejska, Miszkowice 73B</v>
          </cell>
        </row>
        <row r="31">
          <cell r="B31" t="str">
            <v>Świetlica wiejska, Niedamirów 67A</v>
          </cell>
        </row>
        <row r="33">
          <cell r="B33" t="str">
            <v>Świetlica wiejska (wiejski klub młodzieżowy), Błażkowa dz. nr 20**</v>
          </cell>
        </row>
        <row r="34">
          <cell r="B34" t="str">
            <v>Świetlica wiejska, Okrzeszyn 37**</v>
          </cell>
        </row>
        <row r="35">
          <cell r="B35" t="str">
            <v>Świetlica wiejska, Paprotki 5**</v>
          </cell>
        </row>
        <row r="46">
          <cell r="B46" t="str">
            <v>Budynek gimnazjum, Lubawka ul. Mickiewicza 4</v>
          </cell>
        </row>
        <row r="47">
          <cell r="B47" t="str">
            <v>Budynek szkoły podstawowej, Lubawka ul. Boczna 13</v>
          </cell>
        </row>
        <row r="48">
          <cell r="B48" t="str">
            <v>Budynek przedszkola, Lubawka ul. Dworcowa 27</v>
          </cell>
        </row>
        <row r="49">
          <cell r="B49" t="str">
            <v>Budynek przedszkola, Lubawka ul. Szymrychowska 7</v>
          </cell>
        </row>
        <row r="56">
          <cell r="B56" t="str">
            <v>Budynek szkoły, Chełmsko Śląskie ul. Kolonia 14*</v>
          </cell>
        </row>
        <row r="71">
          <cell r="B71" t="str">
            <v>Samodzielny Publiczny Zakład Opieki Zdrowotnej w Lubawce</v>
          </cell>
        </row>
        <row r="73">
          <cell r="B73" t="str">
            <v>Budynek przychodni, Lubawka ul. Kościuszki 19 -  własność Gminy</v>
          </cell>
        </row>
        <row r="74">
          <cell r="B74" t="str">
            <v>Budynek ośrodka zdrowia, Miszkowice 68A** - własność Gminy</v>
          </cell>
        </row>
        <row r="75">
          <cell r="B75" t="str">
            <v>Budynek ośrodka zdrowia, Chełmsko Śląskie ul. Lubawska 26 -  własność Gminy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7"/>
  <sheetViews>
    <sheetView zoomScale="70" zoomScaleNormal="70" zoomScalePageLayoutView="0" workbookViewId="0" topLeftCell="A166">
      <selection activeCell="E187" sqref="E187"/>
    </sheetView>
  </sheetViews>
  <sheetFormatPr defaultColWidth="9.140625" defaultRowHeight="26.25" customHeight="1"/>
  <cols>
    <col min="1" max="1" width="6.00390625" style="25" customWidth="1"/>
    <col min="2" max="2" width="46.7109375" style="25" customWidth="1"/>
    <col min="3" max="3" width="17.8515625" style="25" customWidth="1"/>
    <col min="4" max="4" width="14.140625" style="25" customWidth="1"/>
    <col min="5" max="5" width="19.8515625" style="25" customWidth="1"/>
    <col min="6" max="6" width="12.28125" style="25" customWidth="1"/>
    <col min="7" max="7" width="10.140625" style="25" customWidth="1"/>
    <col min="8" max="8" width="11.8515625" style="25" customWidth="1"/>
    <col min="9" max="9" width="15.140625" style="25" customWidth="1"/>
    <col min="10" max="10" width="79.421875" style="25" customWidth="1"/>
    <col min="11" max="11" width="11.8515625" style="25" bestFit="1" customWidth="1"/>
    <col min="12" max="16384" width="9.140625" style="25" customWidth="1"/>
  </cols>
  <sheetData>
    <row r="1" spans="1:9" ht="26.25" customHeight="1" thickBot="1" thickTop="1">
      <c r="A1" s="28" t="s">
        <v>1</v>
      </c>
      <c r="B1" s="85" t="s">
        <v>40</v>
      </c>
      <c r="C1" s="29"/>
      <c r="D1" s="29"/>
      <c r="E1" s="30"/>
      <c r="F1" s="229" t="s">
        <v>162</v>
      </c>
      <c r="G1" s="229"/>
      <c r="H1" s="229"/>
      <c r="I1" s="229"/>
    </row>
    <row r="2" spans="1:9" ht="110.25" customHeight="1" thickBot="1" thickTop="1">
      <c r="A2" s="32" t="s">
        <v>0</v>
      </c>
      <c r="B2" s="31" t="s">
        <v>14</v>
      </c>
      <c r="C2" s="33" t="s">
        <v>337</v>
      </c>
      <c r="D2" s="34" t="s">
        <v>163</v>
      </c>
      <c r="E2" s="35" t="s">
        <v>164</v>
      </c>
      <c r="F2" s="31" t="s">
        <v>165</v>
      </c>
      <c r="G2" s="31" t="s">
        <v>166</v>
      </c>
      <c r="H2" s="31" t="s">
        <v>167</v>
      </c>
      <c r="I2" s="31" t="s">
        <v>168</v>
      </c>
    </row>
    <row r="3" spans="1:10" ht="26.25" customHeight="1" thickTop="1">
      <c r="A3" s="36" t="s">
        <v>1</v>
      </c>
      <c r="B3" s="37" t="s">
        <v>82</v>
      </c>
      <c r="C3" s="86">
        <f>1214.52*2000</f>
        <v>2429040</v>
      </c>
      <c r="D3" s="38">
        <v>1214.52</v>
      </c>
      <c r="E3" s="39">
        <v>1723</v>
      </c>
      <c r="F3" s="40" t="s">
        <v>169</v>
      </c>
      <c r="G3" s="40" t="s">
        <v>170</v>
      </c>
      <c r="H3" s="40" t="s">
        <v>171</v>
      </c>
      <c r="I3" s="40" t="s">
        <v>172</v>
      </c>
      <c r="J3" s="102"/>
    </row>
    <row r="4" spans="1:9" ht="26.25" customHeight="1">
      <c r="A4" s="43">
        <v>2</v>
      </c>
      <c r="B4" s="171" t="s">
        <v>499</v>
      </c>
      <c r="C4" s="172">
        <f>D4*1000</f>
        <v>20650</v>
      </c>
      <c r="D4" s="173">
        <v>20.65</v>
      </c>
      <c r="E4" s="174" t="s">
        <v>329</v>
      </c>
      <c r="F4" s="175" t="s">
        <v>169</v>
      </c>
      <c r="G4" s="175" t="s">
        <v>171</v>
      </c>
      <c r="H4" s="175" t="s">
        <v>171</v>
      </c>
      <c r="I4" s="175" t="s">
        <v>179</v>
      </c>
    </row>
    <row r="5" spans="1:9" ht="26.25" customHeight="1">
      <c r="A5" s="43">
        <v>3</v>
      </c>
      <c r="B5" s="176" t="s">
        <v>500</v>
      </c>
      <c r="C5" s="172">
        <f aca="true" t="shared" si="0" ref="C5:C10">D5*1000</f>
        <v>31750</v>
      </c>
      <c r="D5" s="173">
        <v>31.75</v>
      </c>
      <c r="E5" s="174" t="s">
        <v>329</v>
      </c>
      <c r="F5" s="175" t="s">
        <v>330</v>
      </c>
      <c r="G5" s="175" t="s">
        <v>171</v>
      </c>
      <c r="H5" s="175" t="s">
        <v>171</v>
      </c>
      <c r="I5" s="175" t="s">
        <v>179</v>
      </c>
    </row>
    <row r="6" spans="1:9" ht="26.25" customHeight="1">
      <c r="A6" s="43">
        <v>4</v>
      </c>
      <c r="B6" s="87" t="s">
        <v>275</v>
      </c>
      <c r="C6" s="41">
        <f t="shared" si="0"/>
        <v>113600</v>
      </c>
      <c r="D6" s="42">
        <v>113.6</v>
      </c>
      <c r="E6" s="90" t="s">
        <v>329</v>
      </c>
      <c r="F6" s="44" t="s">
        <v>330</v>
      </c>
      <c r="G6" s="44" t="s">
        <v>171</v>
      </c>
      <c r="H6" s="44" t="s">
        <v>171</v>
      </c>
      <c r="I6" s="44" t="s">
        <v>179</v>
      </c>
    </row>
    <row r="7" spans="1:9" ht="26.25" customHeight="1">
      <c r="A7" s="43">
        <v>5</v>
      </c>
      <c r="B7" s="87" t="s">
        <v>340</v>
      </c>
      <c r="C7" s="41">
        <f t="shared" si="0"/>
        <v>47960</v>
      </c>
      <c r="D7" s="42">
        <v>47.96</v>
      </c>
      <c r="E7" s="90" t="s">
        <v>329</v>
      </c>
      <c r="F7" s="44" t="s">
        <v>331</v>
      </c>
      <c r="G7" s="44" t="s">
        <v>171</v>
      </c>
      <c r="H7" s="44" t="s">
        <v>171</v>
      </c>
      <c r="I7" s="44" t="s">
        <v>332</v>
      </c>
    </row>
    <row r="8" spans="1:9" ht="26.25" customHeight="1">
      <c r="A8" s="43">
        <v>6</v>
      </c>
      <c r="B8" s="87" t="s">
        <v>276</v>
      </c>
      <c r="C8" s="41">
        <f t="shared" si="0"/>
        <v>26620</v>
      </c>
      <c r="D8" s="42">
        <v>26.62</v>
      </c>
      <c r="E8" s="90" t="s">
        <v>329</v>
      </c>
      <c r="F8" s="44" t="s">
        <v>330</v>
      </c>
      <c r="G8" s="44" t="s">
        <v>171</v>
      </c>
      <c r="H8" s="44" t="s">
        <v>171</v>
      </c>
      <c r="I8" s="44" t="s">
        <v>179</v>
      </c>
    </row>
    <row r="9" spans="1:9" ht="26.25" customHeight="1">
      <c r="A9" s="43">
        <v>7</v>
      </c>
      <c r="B9" s="176" t="s">
        <v>277</v>
      </c>
      <c r="C9" s="172">
        <f t="shared" si="0"/>
        <v>46740</v>
      </c>
      <c r="D9" s="173">
        <v>46.74</v>
      </c>
      <c r="E9" s="174" t="s">
        <v>329</v>
      </c>
      <c r="F9" s="175" t="s">
        <v>330</v>
      </c>
      <c r="G9" s="175" t="s">
        <v>171</v>
      </c>
      <c r="H9" s="175" t="s">
        <v>171</v>
      </c>
      <c r="I9" s="175" t="s">
        <v>179</v>
      </c>
    </row>
    <row r="10" spans="1:9" ht="26.25" customHeight="1">
      <c r="A10" s="43">
        <v>8</v>
      </c>
      <c r="B10" s="87" t="s">
        <v>278</v>
      </c>
      <c r="C10" s="41">
        <f t="shared" si="0"/>
        <v>62470</v>
      </c>
      <c r="D10" s="42">
        <v>62.47</v>
      </c>
      <c r="E10" s="88" t="s">
        <v>333</v>
      </c>
      <c r="F10" s="89" t="s">
        <v>330</v>
      </c>
      <c r="G10" s="89" t="s">
        <v>171</v>
      </c>
      <c r="H10" s="89" t="s">
        <v>171</v>
      </c>
      <c r="I10" s="89" t="s">
        <v>332</v>
      </c>
    </row>
    <row r="11" spans="1:9" ht="26.25" customHeight="1">
      <c r="A11" s="43">
        <v>9</v>
      </c>
      <c r="B11" s="87" t="s">
        <v>341</v>
      </c>
      <c r="C11" s="66">
        <f>D11*2000</f>
        <v>310000</v>
      </c>
      <c r="D11" s="91">
        <v>155</v>
      </c>
      <c r="E11" s="90">
        <v>1929</v>
      </c>
      <c r="F11" s="44" t="s">
        <v>169</v>
      </c>
      <c r="G11" s="44" t="s">
        <v>171</v>
      </c>
      <c r="H11" s="44" t="s">
        <v>171</v>
      </c>
      <c r="I11" s="44" t="s">
        <v>173</v>
      </c>
    </row>
    <row r="12" spans="1:11" ht="26.25" customHeight="1">
      <c r="A12" s="43">
        <v>10</v>
      </c>
      <c r="B12" s="87" t="s">
        <v>342</v>
      </c>
      <c r="C12" s="66">
        <f>D12*1500</f>
        <v>151500</v>
      </c>
      <c r="D12" s="91">
        <v>101</v>
      </c>
      <c r="E12" s="90">
        <v>1929</v>
      </c>
      <c r="F12" s="44" t="s">
        <v>169</v>
      </c>
      <c r="G12" s="44" t="s">
        <v>171</v>
      </c>
      <c r="H12" s="44" t="s">
        <v>171</v>
      </c>
      <c r="I12" s="44" t="s">
        <v>173</v>
      </c>
      <c r="K12" s="103"/>
    </row>
    <row r="13" spans="1:9" ht="26.25" customHeight="1">
      <c r="A13" s="43">
        <v>11</v>
      </c>
      <c r="B13" s="106" t="s">
        <v>343</v>
      </c>
      <c r="C13" s="66">
        <f>D13*1000</f>
        <v>40420</v>
      </c>
      <c r="D13" s="67">
        <v>40.42</v>
      </c>
      <c r="E13" s="45" t="s">
        <v>329</v>
      </c>
      <c r="F13" s="44" t="s">
        <v>169</v>
      </c>
      <c r="G13" s="46" t="s">
        <v>114</v>
      </c>
      <c r="H13" s="44" t="s">
        <v>171</v>
      </c>
      <c r="I13" s="46" t="s">
        <v>174</v>
      </c>
    </row>
    <row r="14" spans="1:9" ht="26.25" customHeight="1">
      <c r="A14" s="43">
        <v>12</v>
      </c>
      <c r="B14" s="92" t="s">
        <v>108</v>
      </c>
      <c r="C14" s="93">
        <v>1000000</v>
      </c>
      <c r="D14" s="67"/>
      <c r="E14" s="45"/>
      <c r="F14" s="44"/>
      <c r="G14" s="46"/>
      <c r="H14" s="44"/>
      <c r="I14" s="46"/>
    </row>
    <row r="15" spans="1:9" ht="50.25" customHeight="1">
      <c r="A15" s="43">
        <v>13</v>
      </c>
      <c r="B15" s="92" t="s">
        <v>274</v>
      </c>
      <c r="C15" s="66">
        <v>10021.29</v>
      </c>
      <c r="D15" s="67"/>
      <c r="E15" s="45"/>
      <c r="F15" s="46"/>
      <c r="G15" s="46"/>
      <c r="H15" s="46"/>
      <c r="I15" s="46"/>
    </row>
    <row r="16" spans="1:9" ht="50.25" customHeight="1">
      <c r="A16" s="43">
        <v>14</v>
      </c>
      <c r="B16" s="66" t="s">
        <v>279</v>
      </c>
      <c r="C16" s="66">
        <v>68664.41</v>
      </c>
      <c r="D16" s="67"/>
      <c r="E16" s="45"/>
      <c r="F16" s="150"/>
      <c r="G16" s="150"/>
      <c r="H16" s="150"/>
      <c r="I16" s="150"/>
    </row>
    <row r="17" spans="1:9" ht="50.25" customHeight="1">
      <c r="A17" s="43">
        <v>15</v>
      </c>
      <c r="B17" s="66" t="s">
        <v>280</v>
      </c>
      <c r="C17" s="66">
        <v>14606.25</v>
      </c>
      <c r="D17" s="67"/>
      <c r="E17" s="45"/>
      <c r="F17" s="46"/>
      <c r="G17" s="46"/>
      <c r="H17" s="46"/>
      <c r="I17" s="46"/>
    </row>
    <row r="18" spans="1:9" ht="50.25" customHeight="1">
      <c r="A18" s="43">
        <v>16</v>
      </c>
      <c r="B18" s="66" t="s">
        <v>281</v>
      </c>
      <c r="C18" s="66">
        <v>33813.41</v>
      </c>
      <c r="D18" s="67"/>
      <c r="E18" s="45"/>
      <c r="F18" s="46"/>
      <c r="G18" s="46"/>
      <c r="H18" s="46"/>
      <c r="I18" s="46"/>
    </row>
    <row r="19" spans="1:9" ht="50.25" customHeight="1">
      <c r="A19" s="43">
        <v>17</v>
      </c>
      <c r="B19" s="66" t="s">
        <v>351</v>
      </c>
      <c r="C19" s="66">
        <v>140900</v>
      </c>
      <c r="D19" s="67"/>
      <c r="E19" s="45"/>
      <c r="F19" s="46"/>
      <c r="G19" s="46"/>
      <c r="H19" s="46"/>
      <c r="I19" s="46"/>
    </row>
    <row r="20" spans="1:9" ht="50.25" customHeight="1">
      <c r="A20" s="43">
        <v>18</v>
      </c>
      <c r="B20" s="66" t="s">
        <v>336</v>
      </c>
      <c r="C20" s="66">
        <v>177550</v>
      </c>
      <c r="D20" s="67"/>
      <c r="E20" s="45"/>
      <c r="F20" s="46"/>
      <c r="G20" s="46"/>
      <c r="H20" s="46"/>
      <c r="I20" s="46"/>
    </row>
    <row r="21" spans="1:9" ht="50.25" customHeight="1">
      <c r="A21" s="43">
        <v>19</v>
      </c>
      <c r="B21" s="66" t="s">
        <v>115</v>
      </c>
      <c r="C21" s="66">
        <v>250000</v>
      </c>
      <c r="D21" s="67"/>
      <c r="E21" s="45"/>
      <c r="F21" s="46"/>
      <c r="G21" s="46"/>
      <c r="H21" s="46"/>
      <c r="I21" s="46"/>
    </row>
    <row r="22" spans="1:9" ht="50.25" customHeight="1">
      <c r="A22" s="43">
        <v>20</v>
      </c>
      <c r="B22" s="66" t="s">
        <v>493</v>
      </c>
      <c r="C22" s="66">
        <v>35000</v>
      </c>
      <c r="D22" s="67"/>
      <c r="E22" s="45">
        <v>2003</v>
      </c>
      <c r="F22" s="46"/>
      <c r="G22" s="46"/>
      <c r="H22" s="46"/>
      <c r="I22" s="46"/>
    </row>
    <row r="23" spans="1:9" ht="26.25" customHeight="1" thickBot="1">
      <c r="A23" s="43">
        <v>21</v>
      </c>
      <c r="B23" s="48" t="s">
        <v>15</v>
      </c>
      <c r="C23" s="49">
        <f>94891.11+713871</f>
        <v>808762.11</v>
      </c>
      <c r="D23" s="50"/>
      <c r="E23" s="51"/>
      <c r="F23" s="52"/>
      <c r="G23" s="52"/>
      <c r="H23" s="52"/>
      <c r="I23" s="52"/>
    </row>
    <row r="24" spans="1:9" ht="26.25" customHeight="1" thickTop="1">
      <c r="A24" s="53"/>
      <c r="B24" s="6"/>
      <c r="C24" s="54"/>
      <c r="D24" s="54"/>
      <c r="E24" s="55"/>
      <c r="F24" s="55"/>
      <c r="G24" s="55"/>
      <c r="H24" s="55"/>
      <c r="I24" s="55"/>
    </row>
    <row r="25" spans="1:9" ht="26.25" customHeight="1" thickBot="1">
      <c r="A25" s="53"/>
      <c r="B25" s="6"/>
      <c r="C25" s="54"/>
      <c r="D25" s="54"/>
      <c r="E25" s="104"/>
      <c r="F25" s="55"/>
      <c r="G25" s="55"/>
      <c r="H25" s="55"/>
      <c r="I25" s="55"/>
    </row>
    <row r="26" spans="1:9" s="96" customFormat="1" ht="26.25" customHeight="1" thickBot="1" thickTop="1">
      <c r="A26" s="68" t="s">
        <v>2</v>
      </c>
      <c r="B26" s="69" t="s">
        <v>29</v>
      </c>
      <c r="C26" s="29"/>
      <c r="D26" s="29"/>
      <c r="E26" s="70"/>
      <c r="F26" s="228" t="s">
        <v>162</v>
      </c>
      <c r="G26" s="228"/>
      <c r="H26" s="228"/>
      <c r="I26" s="228"/>
    </row>
    <row r="27" spans="1:9" s="96" customFormat="1" ht="26.25" customHeight="1" thickBot="1" thickTop="1">
      <c r="A27" s="71" t="s">
        <v>0</v>
      </c>
      <c r="B27" s="72" t="s">
        <v>14</v>
      </c>
      <c r="C27" s="33" t="s">
        <v>78</v>
      </c>
      <c r="D27" s="34" t="s">
        <v>163</v>
      </c>
      <c r="E27" s="73" t="s">
        <v>164</v>
      </c>
      <c r="F27" s="72" t="s">
        <v>165</v>
      </c>
      <c r="G27" s="72" t="s">
        <v>166</v>
      </c>
      <c r="H27" s="72" t="s">
        <v>167</v>
      </c>
      <c r="I27" s="72" t="s">
        <v>168</v>
      </c>
    </row>
    <row r="28" spans="1:9" s="96" customFormat="1" ht="26.25" customHeight="1" thickTop="1">
      <c r="A28" s="74" t="s">
        <v>1</v>
      </c>
      <c r="B28" s="37" t="s">
        <v>344</v>
      </c>
      <c r="C28" s="86">
        <v>1573520</v>
      </c>
      <c r="D28" s="38">
        <v>786.76</v>
      </c>
      <c r="E28" s="75" t="s">
        <v>175</v>
      </c>
      <c r="F28" s="76" t="s">
        <v>176</v>
      </c>
      <c r="G28" s="76" t="s">
        <v>177</v>
      </c>
      <c r="H28" s="76" t="s">
        <v>178</v>
      </c>
      <c r="I28" s="76" t="s">
        <v>179</v>
      </c>
    </row>
    <row r="29" spans="1:9" s="96" customFormat="1" ht="26.25" customHeight="1">
      <c r="A29" s="105" t="s">
        <v>2</v>
      </c>
      <c r="B29" s="87" t="s">
        <v>32</v>
      </c>
      <c r="C29" s="93">
        <v>1149.85</v>
      </c>
      <c r="D29" s="91"/>
      <c r="E29" s="88"/>
      <c r="F29" s="89"/>
      <c r="G29" s="89"/>
      <c r="H29" s="89"/>
      <c r="I29" s="89"/>
    </row>
    <row r="30" spans="1:9" s="96" customFormat="1" ht="26.25" customHeight="1">
      <c r="A30" s="77" t="s">
        <v>3</v>
      </c>
      <c r="B30" s="57" t="s">
        <v>31</v>
      </c>
      <c r="C30" s="41">
        <v>1795.9</v>
      </c>
      <c r="D30" s="42"/>
      <c r="E30" s="78"/>
      <c r="F30" s="79"/>
      <c r="G30" s="79"/>
      <c r="H30" s="79"/>
      <c r="I30" s="79"/>
    </row>
    <row r="31" spans="1:9" s="96" customFormat="1" ht="26.25" customHeight="1">
      <c r="A31" s="77" t="s">
        <v>4</v>
      </c>
      <c r="B31" s="47" t="s">
        <v>336</v>
      </c>
      <c r="C31" s="41">
        <v>45684.75</v>
      </c>
      <c r="D31" s="42"/>
      <c r="E31" s="78"/>
      <c r="F31" s="79"/>
      <c r="G31" s="79"/>
      <c r="H31" s="79"/>
      <c r="I31" s="79"/>
    </row>
    <row r="32" spans="1:9" s="96" customFormat="1" ht="26.25" customHeight="1" thickBot="1">
      <c r="A32" s="155" t="s">
        <v>5</v>
      </c>
      <c r="B32" s="156" t="s">
        <v>15</v>
      </c>
      <c r="C32" s="157">
        <v>81080.72</v>
      </c>
      <c r="D32" s="158"/>
      <c r="E32" s="159"/>
      <c r="F32" s="160"/>
      <c r="G32" s="160"/>
      <c r="H32" s="160"/>
      <c r="I32" s="160"/>
    </row>
    <row r="33" spans="1:9" s="96" customFormat="1" ht="26.25" customHeight="1" thickTop="1">
      <c r="A33" s="155" t="s">
        <v>6</v>
      </c>
      <c r="B33" s="156" t="s">
        <v>462</v>
      </c>
      <c r="C33" s="157">
        <v>579974.97</v>
      </c>
      <c r="D33" s="158">
        <v>237.48</v>
      </c>
      <c r="E33" s="159" t="s">
        <v>463</v>
      </c>
      <c r="F33" s="160" t="s">
        <v>180</v>
      </c>
      <c r="G33" s="160" t="s">
        <v>186</v>
      </c>
      <c r="H33" s="168" t="s">
        <v>178</v>
      </c>
      <c r="I33" s="160" t="s">
        <v>179</v>
      </c>
    </row>
    <row r="34" spans="1:9" s="96" customFormat="1" ht="26.25" customHeight="1">
      <c r="A34" s="161" t="s">
        <v>7</v>
      </c>
      <c r="B34" s="162" t="s">
        <v>466</v>
      </c>
      <c r="C34" s="163">
        <v>65610.75</v>
      </c>
      <c r="D34" s="164"/>
      <c r="E34" s="165"/>
      <c r="F34" s="166"/>
      <c r="G34" s="166"/>
      <c r="H34" s="166"/>
      <c r="I34" s="166"/>
    </row>
    <row r="35" spans="1:9" s="96" customFormat="1" ht="26.25" customHeight="1">
      <c r="A35" s="56"/>
      <c r="B35" s="94"/>
      <c r="C35" s="56"/>
      <c r="D35" s="56"/>
      <c r="E35" s="94"/>
      <c r="F35" s="94"/>
      <c r="G35" s="94"/>
      <c r="H35" s="94"/>
      <c r="I35" s="94"/>
    </row>
    <row r="36" spans="1:9" s="96" customFormat="1" ht="26.25" customHeight="1" thickBot="1">
      <c r="A36" s="56"/>
      <c r="B36" s="94"/>
      <c r="C36" s="56"/>
      <c r="D36" s="56"/>
      <c r="E36" s="94"/>
      <c r="F36" s="94"/>
      <c r="G36" s="94"/>
      <c r="H36" s="94"/>
      <c r="I36" s="94"/>
    </row>
    <row r="37" spans="1:9" s="96" customFormat="1" ht="26.25" customHeight="1" thickBot="1" thickTop="1">
      <c r="A37" s="68" t="s">
        <v>3</v>
      </c>
      <c r="B37" s="69" t="s">
        <v>51</v>
      </c>
      <c r="C37" s="29"/>
      <c r="D37" s="29"/>
      <c r="E37" s="70"/>
      <c r="F37" s="228" t="s">
        <v>162</v>
      </c>
      <c r="G37" s="228"/>
      <c r="H37" s="228"/>
      <c r="I37" s="228"/>
    </row>
    <row r="38" spans="1:9" s="96" customFormat="1" ht="26.25" customHeight="1" thickBot="1" thickTop="1">
      <c r="A38" s="71" t="s">
        <v>0</v>
      </c>
      <c r="B38" s="72" t="s">
        <v>14</v>
      </c>
      <c r="C38" s="33" t="s">
        <v>78</v>
      </c>
      <c r="D38" s="34" t="s">
        <v>163</v>
      </c>
      <c r="E38" s="73" t="s">
        <v>164</v>
      </c>
      <c r="F38" s="72" t="s">
        <v>165</v>
      </c>
      <c r="G38" s="72" t="s">
        <v>166</v>
      </c>
      <c r="H38" s="72" t="s">
        <v>167</v>
      </c>
      <c r="I38" s="72" t="s">
        <v>168</v>
      </c>
    </row>
    <row r="39" spans="1:9" s="96" customFormat="1" ht="26.25" customHeight="1" thickTop="1">
      <c r="A39" s="77" t="s">
        <v>1</v>
      </c>
      <c r="B39" s="87" t="s">
        <v>345</v>
      </c>
      <c r="C39" s="41">
        <f>1356564.3</f>
        <v>1356564.3</v>
      </c>
      <c r="D39" s="42">
        <v>532</v>
      </c>
      <c r="E39" s="78">
        <v>2000</v>
      </c>
      <c r="F39" s="79" t="s">
        <v>180</v>
      </c>
      <c r="G39" s="79" t="s">
        <v>181</v>
      </c>
      <c r="H39" s="79" t="s">
        <v>114</v>
      </c>
      <c r="I39" s="79" t="s">
        <v>182</v>
      </c>
    </row>
    <row r="40" spans="1:9" s="96" customFormat="1" ht="26.25" customHeight="1">
      <c r="A40" s="77" t="s">
        <v>2</v>
      </c>
      <c r="B40" s="87" t="s">
        <v>346</v>
      </c>
      <c r="C40" s="41">
        <v>1209840</v>
      </c>
      <c r="D40" s="42">
        <v>604.92</v>
      </c>
      <c r="E40" s="78" t="s">
        <v>183</v>
      </c>
      <c r="F40" s="79" t="s">
        <v>180</v>
      </c>
      <c r="G40" s="79" t="s">
        <v>181</v>
      </c>
      <c r="H40" s="79" t="s">
        <v>114</v>
      </c>
      <c r="I40" s="79" t="s">
        <v>172</v>
      </c>
    </row>
    <row r="41" spans="1:9" s="96" customFormat="1" ht="26.25" customHeight="1">
      <c r="A41" s="77" t="s">
        <v>3</v>
      </c>
      <c r="B41" s="87" t="s">
        <v>53</v>
      </c>
      <c r="C41" s="41">
        <v>173520</v>
      </c>
      <c r="D41" s="42">
        <v>173.52</v>
      </c>
      <c r="E41" s="78" t="s">
        <v>184</v>
      </c>
      <c r="F41" s="79" t="s">
        <v>180</v>
      </c>
      <c r="G41" s="79" t="s">
        <v>185</v>
      </c>
      <c r="H41" s="79" t="s">
        <v>114</v>
      </c>
      <c r="I41" s="79" t="s">
        <v>179</v>
      </c>
    </row>
    <row r="42" spans="1:9" s="96" customFormat="1" ht="26.25" customHeight="1">
      <c r="A42" s="77">
        <v>4</v>
      </c>
      <c r="B42" s="87" t="s">
        <v>54</v>
      </c>
      <c r="C42" s="41">
        <v>555520</v>
      </c>
      <c r="D42" s="42">
        <v>555.52</v>
      </c>
      <c r="E42" s="78" t="s">
        <v>352</v>
      </c>
      <c r="F42" s="79" t="s">
        <v>180</v>
      </c>
      <c r="G42" s="79" t="s">
        <v>181</v>
      </c>
      <c r="H42" s="79" t="s">
        <v>114</v>
      </c>
      <c r="I42" s="79" t="s">
        <v>179</v>
      </c>
    </row>
    <row r="43" spans="1:9" s="96" customFormat="1" ht="26.25" customHeight="1">
      <c r="A43" s="77">
        <v>5</v>
      </c>
      <c r="B43" s="87" t="s">
        <v>83</v>
      </c>
      <c r="C43" s="41">
        <v>163460</v>
      </c>
      <c r="D43" s="42">
        <v>163.46</v>
      </c>
      <c r="E43" s="78" t="s">
        <v>329</v>
      </c>
      <c r="F43" s="79" t="s">
        <v>180</v>
      </c>
      <c r="G43" s="79" t="s">
        <v>181</v>
      </c>
      <c r="H43" s="79" t="s">
        <v>114</v>
      </c>
      <c r="I43" s="79" t="s">
        <v>182</v>
      </c>
    </row>
    <row r="44" spans="1:9" s="96" customFormat="1" ht="26.25" customHeight="1">
      <c r="A44" s="77">
        <v>6</v>
      </c>
      <c r="B44" s="87" t="s">
        <v>347</v>
      </c>
      <c r="C44" s="41">
        <v>193000</v>
      </c>
      <c r="D44" s="42"/>
      <c r="E44" s="78">
        <v>1997</v>
      </c>
      <c r="F44" s="79"/>
      <c r="G44" s="79"/>
      <c r="H44" s="79"/>
      <c r="I44" s="79"/>
    </row>
    <row r="45" spans="1:9" s="96" customFormat="1" ht="26.25" customHeight="1">
      <c r="A45" s="77">
        <v>7</v>
      </c>
      <c r="B45" s="87" t="s">
        <v>187</v>
      </c>
      <c r="C45" s="41">
        <v>19500</v>
      </c>
      <c r="D45" s="42">
        <v>19.5</v>
      </c>
      <c r="E45" s="78" t="s">
        <v>329</v>
      </c>
      <c r="F45" s="79" t="s">
        <v>180</v>
      </c>
      <c r="G45" s="79" t="s">
        <v>181</v>
      </c>
      <c r="H45" s="79" t="s">
        <v>114</v>
      </c>
      <c r="I45" s="79" t="s">
        <v>179</v>
      </c>
    </row>
    <row r="46" spans="1:9" s="96" customFormat="1" ht="26.25" customHeight="1">
      <c r="A46" s="77">
        <v>8</v>
      </c>
      <c r="B46" s="87" t="s">
        <v>348</v>
      </c>
      <c r="C46" s="41">
        <f>D46*2000</f>
        <v>197740</v>
      </c>
      <c r="D46" s="42">
        <v>98.87</v>
      </c>
      <c r="E46" s="78" t="s">
        <v>329</v>
      </c>
      <c r="F46" s="79" t="s">
        <v>180</v>
      </c>
      <c r="G46" s="79"/>
      <c r="H46" s="79"/>
      <c r="I46" s="79" t="s">
        <v>179</v>
      </c>
    </row>
    <row r="47" spans="1:9" s="96" customFormat="1" ht="26.25" customHeight="1">
      <c r="A47" s="77">
        <v>9</v>
      </c>
      <c r="B47" s="87" t="s">
        <v>498</v>
      </c>
      <c r="C47" s="41">
        <v>28080</v>
      </c>
      <c r="D47" s="42">
        <v>28.08</v>
      </c>
      <c r="E47" s="78" t="s">
        <v>329</v>
      </c>
      <c r="F47" s="79" t="s">
        <v>495</v>
      </c>
      <c r="G47" s="79" t="s">
        <v>171</v>
      </c>
      <c r="H47" s="79" t="s">
        <v>171</v>
      </c>
      <c r="I47" s="79" t="s">
        <v>179</v>
      </c>
    </row>
    <row r="48" spans="1:9" s="96" customFormat="1" ht="26.25" customHeight="1">
      <c r="A48" s="77">
        <v>10</v>
      </c>
      <c r="B48" s="87" t="s">
        <v>349</v>
      </c>
      <c r="C48" s="41">
        <f>D48*2000</f>
        <v>86840</v>
      </c>
      <c r="D48" s="42">
        <v>43.42</v>
      </c>
      <c r="E48" s="78" t="s">
        <v>329</v>
      </c>
      <c r="F48" s="79" t="s">
        <v>180</v>
      </c>
      <c r="G48" s="79"/>
      <c r="H48" s="79"/>
      <c r="I48" s="79" t="s">
        <v>182</v>
      </c>
    </row>
    <row r="49" spans="1:9" s="96" customFormat="1" ht="26.25" customHeight="1">
      <c r="A49" s="77">
        <v>11</v>
      </c>
      <c r="B49" s="87" t="s">
        <v>55</v>
      </c>
      <c r="C49" s="41">
        <v>102221.61</v>
      </c>
      <c r="D49" s="42"/>
      <c r="E49" s="78"/>
      <c r="F49" s="79"/>
      <c r="G49" s="79"/>
      <c r="H49" s="79"/>
      <c r="I49" s="79"/>
    </row>
    <row r="50" spans="1:9" s="96" customFormat="1" ht="26.25" customHeight="1">
      <c r="A50" s="77">
        <v>12</v>
      </c>
      <c r="B50" s="98" t="s">
        <v>505</v>
      </c>
      <c r="C50" s="107">
        <v>2538.325</v>
      </c>
      <c r="D50" s="67"/>
      <c r="E50" s="80">
        <v>2016</v>
      </c>
      <c r="F50" s="81"/>
      <c r="G50" s="81"/>
      <c r="H50" s="81"/>
      <c r="I50" s="81"/>
    </row>
    <row r="51" spans="1:9" s="96" customFormat="1" ht="26.25" customHeight="1" thickBot="1">
      <c r="A51" s="77">
        <v>13</v>
      </c>
      <c r="B51" s="101" t="s">
        <v>494</v>
      </c>
      <c r="C51" s="107">
        <v>114226.99</v>
      </c>
      <c r="D51" s="67"/>
      <c r="E51" s="80">
        <v>2013</v>
      </c>
      <c r="F51" s="81"/>
      <c r="G51" s="81"/>
      <c r="H51" s="81"/>
      <c r="I51" s="81"/>
    </row>
    <row r="52" spans="1:9" s="96" customFormat="1" ht="26.25" customHeight="1" thickTop="1">
      <c r="A52" s="77">
        <v>14</v>
      </c>
      <c r="B52" s="98" t="s">
        <v>459</v>
      </c>
      <c r="C52" s="107">
        <v>250000</v>
      </c>
      <c r="D52" s="67"/>
      <c r="E52" s="80"/>
      <c r="F52" s="81"/>
      <c r="G52" s="81"/>
      <c r="H52" s="81"/>
      <c r="I52" s="81"/>
    </row>
    <row r="53" spans="1:9" s="96" customFormat="1" ht="26.25" customHeight="1">
      <c r="A53" s="77">
        <v>15</v>
      </c>
      <c r="B53" s="66" t="s">
        <v>336</v>
      </c>
      <c r="C53" s="152">
        <v>69807.64</v>
      </c>
      <c r="D53" s="67"/>
      <c r="E53" s="80"/>
      <c r="F53" s="81"/>
      <c r="G53" s="81"/>
      <c r="H53" s="81"/>
      <c r="I53" s="81"/>
    </row>
    <row r="54" spans="1:9" s="96" customFormat="1" ht="26.25" customHeight="1" thickBot="1">
      <c r="A54" s="77">
        <v>16</v>
      </c>
      <c r="B54" s="101" t="s">
        <v>15</v>
      </c>
      <c r="C54" s="151">
        <v>569854.69</v>
      </c>
      <c r="D54" s="50"/>
      <c r="E54" s="83"/>
      <c r="F54" s="84"/>
      <c r="G54" s="84"/>
      <c r="H54" s="84"/>
      <c r="I54" s="84"/>
    </row>
    <row r="55" spans="1:9" s="96" customFormat="1" ht="26.25" customHeight="1" thickTop="1">
      <c r="A55" s="56"/>
      <c r="B55" s="94"/>
      <c r="C55" s="56"/>
      <c r="D55" s="56"/>
      <c r="E55" s="94"/>
      <c r="F55" s="94"/>
      <c r="G55" s="94"/>
      <c r="H55" s="94"/>
      <c r="I55" s="94"/>
    </row>
    <row r="56" spans="1:9" s="96" customFormat="1" ht="26.25" customHeight="1" thickBot="1">
      <c r="A56" s="56"/>
      <c r="B56" s="94"/>
      <c r="C56" s="56"/>
      <c r="D56" s="56"/>
      <c r="E56" s="94"/>
      <c r="F56" s="94"/>
      <c r="G56" s="94"/>
      <c r="H56" s="94"/>
      <c r="I56" s="94"/>
    </row>
    <row r="57" spans="1:9" s="96" customFormat="1" ht="26.25" customHeight="1" thickBot="1" thickTop="1">
      <c r="A57" s="68" t="s">
        <v>4</v>
      </c>
      <c r="B57" s="69" t="s">
        <v>39</v>
      </c>
      <c r="C57" s="29"/>
      <c r="D57" s="29"/>
      <c r="E57" s="70"/>
      <c r="F57" s="228" t="s">
        <v>162</v>
      </c>
      <c r="G57" s="228"/>
      <c r="H57" s="228"/>
      <c r="I57" s="228"/>
    </row>
    <row r="58" spans="1:9" s="96" customFormat="1" ht="26.25" customHeight="1" thickBot="1" thickTop="1">
      <c r="A58" s="71" t="s">
        <v>0</v>
      </c>
      <c r="B58" s="72" t="s">
        <v>14</v>
      </c>
      <c r="C58" s="33" t="s">
        <v>78</v>
      </c>
      <c r="D58" s="34" t="s">
        <v>163</v>
      </c>
      <c r="E58" s="73" t="s">
        <v>164</v>
      </c>
      <c r="F58" s="72" t="s">
        <v>165</v>
      </c>
      <c r="G58" s="72" t="s">
        <v>166</v>
      </c>
      <c r="H58" s="72" t="s">
        <v>167</v>
      </c>
      <c r="I58" s="72" t="s">
        <v>168</v>
      </c>
    </row>
    <row r="59" spans="1:9" s="96" customFormat="1" ht="26.25" customHeight="1" thickTop="1">
      <c r="A59" s="74" t="s">
        <v>1</v>
      </c>
      <c r="B59" s="37" t="s">
        <v>46</v>
      </c>
      <c r="C59" s="86">
        <v>7562000</v>
      </c>
      <c r="D59" s="38">
        <v>3781</v>
      </c>
      <c r="E59" s="75">
        <v>1965</v>
      </c>
      <c r="F59" s="76" t="s">
        <v>188</v>
      </c>
      <c r="G59" s="76" t="s">
        <v>189</v>
      </c>
      <c r="H59" s="76" t="s">
        <v>189</v>
      </c>
      <c r="I59" s="76" t="s">
        <v>179</v>
      </c>
    </row>
    <row r="60" spans="1:9" s="96" customFormat="1" ht="26.25" customHeight="1">
      <c r="A60" s="77" t="s">
        <v>2</v>
      </c>
      <c r="B60" s="177" t="s">
        <v>47</v>
      </c>
      <c r="C60" s="172">
        <v>1374000</v>
      </c>
      <c r="D60" s="173">
        <v>687</v>
      </c>
      <c r="E60" s="178" t="s">
        <v>190</v>
      </c>
      <c r="F60" s="179" t="s">
        <v>169</v>
      </c>
      <c r="G60" s="179" t="s">
        <v>171</v>
      </c>
      <c r="H60" s="179" t="s">
        <v>171</v>
      </c>
      <c r="I60" s="179" t="s">
        <v>172</v>
      </c>
    </row>
    <row r="61" spans="1:9" s="96" customFormat="1" ht="26.25" customHeight="1">
      <c r="A61" s="77" t="s">
        <v>3</v>
      </c>
      <c r="B61" s="57" t="s">
        <v>48</v>
      </c>
      <c r="C61" s="41">
        <v>1258000</v>
      </c>
      <c r="D61" s="42">
        <v>629</v>
      </c>
      <c r="E61" s="78" t="s">
        <v>190</v>
      </c>
      <c r="F61" s="79" t="s">
        <v>169</v>
      </c>
      <c r="G61" s="79" t="s">
        <v>171</v>
      </c>
      <c r="H61" s="79" t="s">
        <v>171</v>
      </c>
      <c r="I61" s="79" t="s">
        <v>191</v>
      </c>
    </row>
    <row r="62" spans="1:9" s="96" customFormat="1" ht="26.25" customHeight="1">
      <c r="A62" s="77" t="s">
        <v>4</v>
      </c>
      <c r="B62" s="57" t="s">
        <v>49</v>
      </c>
      <c r="C62" s="41">
        <v>1392000</v>
      </c>
      <c r="D62" s="42">
        <v>696</v>
      </c>
      <c r="E62" s="78" t="s">
        <v>190</v>
      </c>
      <c r="F62" s="79" t="s">
        <v>169</v>
      </c>
      <c r="G62" s="79" t="s">
        <v>171</v>
      </c>
      <c r="H62" s="79" t="s">
        <v>171</v>
      </c>
      <c r="I62" s="79" t="s">
        <v>191</v>
      </c>
    </row>
    <row r="63" spans="1:9" s="96" customFormat="1" ht="26.25" customHeight="1">
      <c r="A63" s="77" t="s">
        <v>5</v>
      </c>
      <c r="B63" s="106" t="s">
        <v>109</v>
      </c>
      <c r="C63" s="107">
        <v>486588.7</v>
      </c>
      <c r="D63" s="67">
        <v>1311</v>
      </c>
      <c r="E63" s="80">
        <v>2014</v>
      </c>
      <c r="F63" s="81"/>
      <c r="G63" s="81"/>
      <c r="H63" s="81"/>
      <c r="I63" s="81"/>
    </row>
    <row r="64" spans="1:9" s="96" customFormat="1" ht="26.25" customHeight="1">
      <c r="A64" s="77">
        <v>6</v>
      </c>
      <c r="B64" s="106" t="s">
        <v>484</v>
      </c>
      <c r="C64" s="107">
        <v>2993379.44</v>
      </c>
      <c r="D64" s="67">
        <v>847</v>
      </c>
      <c r="E64" s="80">
        <v>2018</v>
      </c>
      <c r="F64" s="81"/>
      <c r="G64" s="81"/>
      <c r="H64" s="81"/>
      <c r="I64" s="81"/>
    </row>
    <row r="65" spans="1:9" s="96" customFormat="1" ht="26.25" customHeight="1">
      <c r="A65" s="77">
        <v>7</v>
      </c>
      <c r="B65" s="106" t="s">
        <v>485</v>
      </c>
      <c r="C65" s="107">
        <v>317874.95</v>
      </c>
      <c r="D65" s="67">
        <v>687</v>
      </c>
      <c r="E65" s="80">
        <v>2018</v>
      </c>
      <c r="F65" s="81"/>
      <c r="G65" s="81"/>
      <c r="H65" s="81"/>
      <c r="I65" s="81"/>
    </row>
    <row r="66" spans="1:9" s="96" customFormat="1" ht="26.25" customHeight="1">
      <c r="A66" s="77">
        <v>8</v>
      </c>
      <c r="B66" s="106" t="s">
        <v>45</v>
      </c>
      <c r="C66" s="107">
        <v>15100</v>
      </c>
      <c r="D66" s="67"/>
      <c r="E66" s="80"/>
      <c r="F66" s="81"/>
      <c r="G66" s="81"/>
      <c r="H66" s="81"/>
      <c r="I66" s="81"/>
    </row>
    <row r="67" spans="1:9" s="96" customFormat="1" ht="26.25" customHeight="1">
      <c r="A67" s="77">
        <v>9</v>
      </c>
      <c r="B67" s="66" t="s">
        <v>336</v>
      </c>
      <c r="C67" s="107">
        <v>48156</v>
      </c>
      <c r="D67" s="67"/>
      <c r="E67" s="80"/>
      <c r="F67" s="81"/>
      <c r="G67" s="81"/>
      <c r="H67" s="81"/>
      <c r="I67" s="81"/>
    </row>
    <row r="68" spans="1:9" s="96" customFormat="1" ht="26.25" customHeight="1" thickBot="1">
      <c r="A68" s="100">
        <v>10</v>
      </c>
      <c r="B68" s="101" t="s">
        <v>15</v>
      </c>
      <c r="C68" s="49">
        <v>850120</v>
      </c>
      <c r="D68" s="50"/>
      <c r="E68" s="83"/>
      <c r="F68" s="84"/>
      <c r="G68" s="84"/>
      <c r="H68" s="84"/>
      <c r="I68" s="84"/>
    </row>
    <row r="69" spans="1:9" s="96" customFormat="1" ht="26.25" customHeight="1" thickTop="1">
      <c r="A69" s="56"/>
      <c r="B69" s="94"/>
      <c r="C69" s="56"/>
      <c r="D69" s="56"/>
      <c r="E69" s="94"/>
      <c r="F69" s="94"/>
      <c r="G69" s="94"/>
      <c r="H69" s="94"/>
      <c r="I69" s="94"/>
    </row>
    <row r="70" spans="1:9" s="96" customFormat="1" ht="26.25" customHeight="1" thickBot="1">
      <c r="A70" s="56"/>
      <c r="B70" s="94"/>
      <c r="C70" s="56"/>
      <c r="D70" s="56"/>
      <c r="E70" s="94"/>
      <c r="F70" s="94"/>
      <c r="G70" s="94"/>
      <c r="H70" s="94"/>
      <c r="I70" s="94"/>
    </row>
    <row r="71" spans="1:9" s="96" customFormat="1" ht="26.25" customHeight="1" thickBot="1" thickTop="1">
      <c r="A71" s="68" t="s">
        <v>5</v>
      </c>
      <c r="B71" s="69" t="s">
        <v>26</v>
      </c>
      <c r="C71" s="29"/>
      <c r="D71" s="29"/>
      <c r="E71" s="70"/>
      <c r="F71" s="228" t="s">
        <v>162</v>
      </c>
      <c r="G71" s="228"/>
      <c r="H71" s="228"/>
      <c r="I71" s="228"/>
    </row>
    <row r="72" spans="1:9" s="96" customFormat="1" ht="26.25" customHeight="1" thickBot="1" thickTop="1">
      <c r="A72" s="108" t="s">
        <v>0</v>
      </c>
      <c r="B72" s="118" t="s">
        <v>14</v>
      </c>
      <c r="C72" s="119" t="s">
        <v>78</v>
      </c>
      <c r="D72" s="120" t="s">
        <v>163</v>
      </c>
      <c r="E72" s="121" t="s">
        <v>164</v>
      </c>
      <c r="F72" s="118" t="s">
        <v>165</v>
      </c>
      <c r="G72" s="118" t="s">
        <v>166</v>
      </c>
      <c r="H72" s="118" t="s">
        <v>167</v>
      </c>
      <c r="I72" s="118" t="s">
        <v>168</v>
      </c>
    </row>
    <row r="73" spans="1:9" s="96" customFormat="1" ht="26.25" customHeight="1" thickTop="1">
      <c r="A73" s="74" t="s">
        <v>1</v>
      </c>
      <c r="B73" s="37" t="s">
        <v>350</v>
      </c>
      <c r="C73" s="86">
        <v>8759960</v>
      </c>
      <c r="D73" s="38">
        <v>4379.98</v>
      </c>
      <c r="E73" s="75">
        <v>1985</v>
      </c>
      <c r="F73" s="76" t="s">
        <v>169</v>
      </c>
      <c r="G73" s="76" t="s">
        <v>192</v>
      </c>
      <c r="H73" s="76" t="s">
        <v>192</v>
      </c>
      <c r="I73" s="76" t="s">
        <v>179</v>
      </c>
    </row>
    <row r="74" spans="1:11" s="96" customFormat="1" ht="26.25" customHeight="1">
      <c r="A74" s="77" t="s">
        <v>2</v>
      </c>
      <c r="B74" s="57" t="s">
        <v>109</v>
      </c>
      <c r="C74" s="41">
        <v>369107</v>
      </c>
      <c r="D74" s="42"/>
      <c r="E74" s="78"/>
      <c r="F74" s="79"/>
      <c r="G74" s="79"/>
      <c r="H74" s="79"/>
      <c r="I74" s="79"/>
      <c r="K74" s="115"/>
    </row>
    <row r="75" spans="1:9" s="96" customFormat="1" ht="26.25" customHeight="1">
      <c r="A75" s="77" t="s">
        <v>3</v>
      </c>
      <c r="B75" s="57" t="s">
        <v>56</v>
      </c>
      <c r="C75" s="41">
        <v>12638</v>
      </c>
      <c r="D75" s="42"/>
      <c r="E75" s="78">
        <v>2008</v>
      </c>
      <c r="F75" s="79"/>
      <c r="G75" s="79"/>
      <c r="H75" s="79"/>
      <c r="I75" s="79"/>
    </row>
    <row r="76" spans="1:9" s="96" customFormat="1" ht="26.25" customHeight="1">
      <c r="A76" s="77" t="s">
        <v>4</v>
      </c>
      <c r="B76" s="57" t="s">
        <v>57</v>
      </c>
      <c r="C76" s="41">
        <v>5300</v>
      </c>
      <c r="D76" s="42"/>
      <c r="E76" s="78">
        <v>2010</v>
      </c>
      <c r="F76" s="79"/>
      <c r="G76" s="79"/>
      <c r="H76" s="79"/>
      <c r="I76" s="79"/>
    </row>
    <row r="77" spans="1:9" s="96" customFormat="1" ht="26.25" customHeight="1">
      <c r="A77" s="77" t="s">
        <v>5</v>
      </c>
      <c r="B77" s="57" t="s">
        <v>213</v>
      </c>
      <c r="C77" s="41">
        <v>11541.94</v>
      </c>
      <c r="D77" s="42"/>
      <c r="E77" s="78">
        <v>2015</v>
      </c>
      <c r="F77" s="79"/>
      <c r="G77" s="79"/>
      <c r="H77" s="79"/>
      <c r="I77" s="79"/>
    </row>
    <row r="78" spans="1:9" s="96" customFormat="1" ht="26.25" customHeight="1">
      <c r="A78" s="77" t="s">
        <v>6</v>
      </c>
      <c r="B78" s="47" t="s">
        <v>336</v>
      </c>
      <c r="C78" s="41">
        <v>206852.72</v>
      </c>
      <c r="D78" s="42"/>
      <c r="E78" s="78"/>
      <c r="F78" s="79"/>
      <c r="G78" s="79"/>
      <c r="H78" s="79"/>
      <c r="I78" s="79"/>
    </row>
    <row r="79" spans="1:9" s="96" customFormat="1" ht="26.25" customHeight="1" thickBot="1">
      <c r="A79" s="100" t="s">
        <v>7</v>
      </c>
      <c r="B79" s="101" t="s">
        <v>15</v>
      </c>
      <c r="C79" s="49">
        <v>360196.04</v>
      </c>
      <c r="D79" s="50"/>
      <c r="E79" s="83"/>
      <c r="F79" s="84"/>
      <c r="G79" s="84"/>
      <c r="H79" s="84"/>
      <c r="I79" s="84"/>
    </row>
    <row r="80" spans="1:9" s="96" customFormat="1" ht="26.25" customHeight="1" thickTop="1">
      <c r="A80" s="56" t="s">
        <v>193</v>
      </c>
      <c r="B80" s="94"/>
      <c r="C80" s="56"/>
      <c r="D80" s="56"/>
      <c r="E80" s="94"/>
      <c r="F80" s="94"/>
      <c r="G80" s="94"/>
      <c r="H80" s="94"/>
      <c r="I80" s="94"/>
    </row>
    <row r="81" spans="1:9" s="96" customFormat="1" ht="26.25" customHeight="1" thickBot="1">
      <c r="A81" s="56"/>
      <c r="B81" s="94"/>
      <c r="C81" s="56"/>
      <c r="D81" s="56"/>
      <c r="E81" s="94"/>
      <c r="F81" s="94"/>
      <c r="G81" s="94"/>
      <c r="H81" s="94"/>
      <c r="I81" s="94"/>
    </row>
    <row r="82" spans="1:9" s="96" customFormat="1" ht="26.25" customHeight="1" thickBot="1" thickTop="1">
      <c r="A82" s="68" t="s">
        <v>6</v>
      </c>
      <c r="B82" s="69" t="s">
        <v>28</v>
      </c>
      <c r="C82" s="29"/>
      <c r="D82" s="29"/>
      <c r="E82" s="70"/>
      <c r="F82" s="228" t="s">
        <v>162</v>
      </c>
      <c r="G82" s="228"/>
      <c r="H82" s="228"/>
      <c r="I82" s="228"/>
    </row>
    <row r="83" spans="1:9" s="96" customFormat="1" ht="26.25" customHeight="1" thickBot="1" thickTop="1">
      <c r="A83" s="71" t="s">
        <v>0</v>
      </c>
      <c r="B83" s="72" t="s">
        <v>14</v>
      </c>
      <c r="C83" s="33" t="s">
        <v>78</v>
      </c>
      <c r="D83" s="34" t="s">
        <v>163</v>
      </c>
      <c r="E83" s="73" t="s">
        <v>164</v>
      </c>
      <c r="F83" s="72" t="s">
        <v>165</v>
      </c>
      <c r="G83" s="72" t="s">
        <v>166</v>
      </c>
      <c r="H83" s="72" t="s">
        <v>167</v>
      </c>
      <c r="I83" s="72" t="s">
        <v>168</v>
      </c>
    </row>
    <row r="84" spans="1:9" s="96" customFormat="1" ht="26.25" customHeight="1" thickTop="1">
      <c r="A84" s="74" t="s">
        <v>1</v>
      </c>
      <c r="B84" s="37" t="s">
        <v>483</v>
      </c>
      <c r="C84" s="58">
        <v>2788700</v>
      </c>
      <c r="D84" s="38">
        <v>1394.35</v>
      </c>
      <c r="E84" s="75" t="s">
        <v>194</v>
      </c>
      <c r="F84" s="76" t="s">
        <v>169</v>
      </c>
      <c r="G84" s="76" t="s">
        <v>171</v>
      </c>
      <c r="H84" s="76" t="s">
        <v>171</v>
      </c>
      <c r="I84" s="76" t="s">
        <v>195</v>
      </c>
    </row>
    <row r="85" spans="1:9" s="96" customFormat="1" ht="26.25" customHeight="1">
      <c r="A85" s="97">
        <v>2</v>
      </c>
      <c r="B85" s="98" t="s">
        <v>109</v>
      </c>
      <c r="C85" s="66">
        <v>49054.65</v>
      </c>
      <c r="D85" s="67"/>
      <c r="E85" s="80"/>
      <c r="F85" s="99"/>
      <c r="G85" s="99"/>
      <c r="H85" s="99"/>
      <c r="I85" s="81"/>
    </row>
    <row r="86" spans="1:9" s="96" customFormat="1" ht="26.25" customHeight="1">
      <c r="A86" s="97">
        <v>3</v>
      </c>
      <c r="B86" s="66" t="s">
        <v>336</v>
      </c>
      <c r="C86" s="66">
        <v>36718.89</v>
      </c>
      <c r="D86" s="67"/>
      <c r="E86" s="80"/>
      <c r="F86" s="99"/>
      <c r="G86" s="99"/>
      <c r="H86" s="99"/>
      <c r="I86" s="81"/>
    </row>
    <row r="87" spans="1:9" s="96" customFormat="1" ht="26.25" customHeight="1" thickBot="1">
      <c r="A87" s="100">
        <v>4</v>
      </c>
      <c r="B87" s="101" t="s">
        <v>15</v>
      </c>
      <c r="C87" s="49">
        <f>162896.69+4696.14+10857.02+3962.45</f>
        <v>182412.30000000002</v>
      </c>
      <c r="D87" s="50"/>
      <c r="E87" s="83"/>
      <c r="F87" s="84"/>
      <c r="G87" s="84"/>
      <c r="H87" s="84"/>
      <c r="I87" s="84"/>
    </row>
    <row r="88" spans="1:9" s="96" customFormat="1" ht="26.25" customHeight="1" thickTop="1">
      <c r="A88" s="56"/>
      <c r="B88" s="94"/>
      <c r="C88" s="56"/>
      <c r="D88" s="56"/>
      <c r="E88" s="94"/>
      <c r="F88" s="94"/>
      <c r="G88" s="94"/>
      <c r="H88" s="94"/>
      <c r="I88" s="94"/>
    </row>
    <row r="89" spans="1:9" ht="26.25" customHeight="1" thickBot="1">
      <c r="A89" s="5"/>
      <c r="B89" s="6"/>
      <c r="C89" s="56"/>
      <c r="D89" s="56"/>
      <c r="E89" s="6"/>
      <c r="F89" s="6"/>
      <c r="G89" s="6"/>
      <c r="H89" s="6"/>
      <c r="I89" s="6"/>
    </row>
    <row r="90" spans="1:9" s="96" customFormat="1" ht="26.25" customHeight="1" thickBot="1" thickTop="1">
      <c r="A90" s="68" t="s">
        <v>7</v>
      </c>
      <c r="B90" s="95" t="s">
        <v>34</v>
      </c>
      <c r="C90" s="29"/>
      <c r="D90" s="29"/>
      <c r="E90" s="70"/>
      <c r="F90" s="228" t="s">
        <v>162</v>
      </c>
      <c r="G90" s="228"/>
      <c r="H90" s="228"/>
      <c r="I90" s="228"/>
    </row>
    <row r="91" spans="1:9" s="96" customFormat="1" ht="26.25" customHeight="1" thickBot="1" thickTop="1">
      <c r="A91" s="71" t="s">
        <v>0</v>
      </c>
      <c r="B91" s="72" t="s">
        <v>14</v>
      </c>
      <c r="C91" s="33" t="s">
        <v>78</v>
      </c>
      <c r="D91" s="34" t="s">
        <v>163</v>
      </c>
      <c r="E91" s="73" t="s">
        <v>164</v>
      </c>
      <c r="F91" s="72" t="s">
        <v>165</v>
      </c>
      <c r="G91" s="72" t="s">
        <v>166</v>
      </c>
      <c r="H91" s="72" t="s">
        <v>167</v>
      </c>
      <c r="I91" s="72" t="s">
        <v>168</v>
      </c>
    </row>
    <row r="92" spans="1:9" s="96" customFormat="1" ht="26.25" customHeight="1" thickTop="1">
      <c r="A92" s="74" t="s">
        <v>1</v>
      </c>
      <c r="B92" s="37" t="s">
        <v>79</v>
      </c>
      <c r="C92" s="86">
        <v>2324000</v>
      </c>
      <c r="D92" s="38">
        <v>1162</v>
      </c>
      <c r="E92" s="75">
        <v>2001</v>
      </c>
      <c r="F92" s="76" t="s">
        <v>196</v>
      </c>
      <c r="G92" s="76" t="s">
        <v>197</v>
      </c>
      <c r="H92" s="76" t="s">
        <v>198</v>
      </c>
      <c r="I92" s="76" t="s">
        <v>199</v>
      </c>
    </row>
    <row r="93" spans="1:9" s="96" customFormat="1" ht="26.25" customHeight="1">
      <c r="A93" s="77" t="s">
        <v>2</v>
      </c>
      <c r="B93" s="57" t="s">
        <v>200</v>
      </c>
      <c r="C93" s="41">
        <v>600000</v>
      </c>
      <c r="D93" s="42">
        <v>143.8</v>
      </c>
      <c r="E93" s="78">
        <v>2011</v>
      </c>
      <c r="F93" s="79" t="s">
        <v>201</v>
      </c>
      <c r="G93" s="79" t="s">
        <v>202</v>
      </c>
      <c r="H93" s="79" t="s">
        <v>203</v>
      </c>
      <c r="I93" s="79" t="s">
        <v>204</v>
      </c>
    </row>
    <row r="94" spans="1:9" s="96" customFormat="1" ht="26.25" customHeight="1" thickBot="1">
      <c r="A94" s="100" t="s">
        <v>3</v>
      </c>
      <c r="B94" s="101" t="s">
        <v>84</v>
      </c>
      <c r="C94" s="49">
        <v>1046000</v>
      </c>
      <c r="D94" s="50">
        <v>523</v>
      </c>
      <c r="E94" s="83" t="s">
        <v>205</v>
      </c>
      <c r="F94" s="84" t="s">
        <v>206</v>
      </c>
      <c r="G94" s="84" t="s">
        <v>114</v>
      </c>
      <c r="H94" s="84" t="s">
        <v>114</v>
      </c>
      <c r="I94" s="84" t="s">
        <v>172</v>
      </c>
    </row>
    <row r="95" spans="1:9" ht="26.25" customHeight="1" thickTop="1">
      <c r="A95" s="5"/>
      <c r="B95" s="6"/>
      <c r="C95" s="56"/>
      <c r="D95" s="56"/>
      <c r="E95" s="6"/>
      <c r="F95" s="6"/>
      <c r="G95" s="6"/>
      <c r="H95" s="6"/>
      <c r="I95" s="6"/>
    </row>
    <row r="96" spans="1:9" ht="26.25" customHeight="1" thickBot="1">
      <c r="A96" s="5"/>
      <c r="B96" s="6"/>
      <c r="C96" s="56"/>
      <c r="D96" s="56"/>
      <c r="E96" s="6"/>
      <c r="F96" s="6"/>
      <c r="G96" s="6"/>
      <c r="H96" s="6"/>
      <c r="I96" s="6"/>
    </row>
    <row r="97" spans="1:9" s="96" customFormat="1" ht="26.25" customHeight="1" thickBot="1" thickTop="1">
      <c r="A97" s="68" t="s">
        <v>8</v>
      </c>
      <c r="B97" s="69" t="s">
        <v>512</v>
      </c>
      <c r="C97" s="29"/>
      <c r="D97" s="29"/>
      <c r="E97" s="70"/>
      <c r="F97" s="228" t="s">
        <v>162</v>
      </c>
      <c r="G97" s="228"/>
      <c r="H97" s="228"/>
      <c r="I97" s="228"/>
    </row>
    <row r="98" spans="1:9" s="96" customFormat="1" ht="26.25" customHeight="1" thickBot="1" thickTop="1">
      <c r="A98" s="71" t="s">
        <v>0</v>
      </c>
      <c r="B98" s="72" t="s">
        <v>14</v>
      </c>
      <c r="C98" s="33" t="s">
        <v>16</v>
      </c>
      <c r="D98" s="34" t="s">
        <v>163</v>
      </c>
      <c r="E98" s="73" t="s">
        <v>164</v>
      </c>
      <c r="F98" s="72" t="s">
        <v>165</v>
      </c>
      <c r="G98" s="72" t="s">
        <v>166</v>
      </c>
      <c r="H98" s="72" t="s">
        <v>167</v>
      </c>
      <c r="I98" s="72" t="s">
        <v>168</v>
      </c>
    </row>
    <row r="99" spans="1:9" s="96" customFormat="1" ht="26.25" customHeight="1" thickTop="1">
      <c r="A99" s="74" t="s">
        <v>1</v>
      </c>
      <c r="B99" s="37" t="s">
        <v>61</v>
      </c>
      <c r="C99" s="117">
        <f>D99*2000</f>
        <v>312080</v>
      </c>
      <c r="D99" s="38">
        <v>156.04</v>
      </c>
      <c r="E99" s="75">
        <v>1858</v>
      </c>
      <c r="F99" s="76" t="s">
        <v>169</v>
      </c>
      <c r="G99" s="76" t="s">
        <v>171</v>
      </c>
      <c r="H99" s="76" t="s">
        <v>171</v>
      </c>
      <c r="I99" s="76" t="s">
        <v>179</v>
      </c>
    </row>
    <row r="100" spans="1:9" s="96" customFormat="1" ht="26.25" customHeight="1">
      <c r="A100" s="77" t="s">
        <v>2</v>
      </c>
      <c r="B100" s="57" t="s">
        <v>62</v>
      </c>
      <c r="C100" s="47">
        <f aca="true" t="shared" si="1" ref="C100:C161">D100*2000</f>
        <v>314520</v>
      </c>
      <c r="D100" s="42">
        <v>157.26</v>
      </c>
      <c r="E100" s="78">
        <v>1865</v>
      </c>
      <c r="F100" s="79" t="s">
        <v>169</v>
      </c>
      <c r="G100" s="79" t="s">
        <v>171</v>
      </c>
      <c r="H100" s="79" t="s">
        <v>171</v>
      </c>
      <c r="I100" s="79" t="s">
        <v>179</v>
      </c>
    </row>
    <row r="101" spans="1:9" s="96" customFormat="1" ht="26.25" customHeight="1">
      <c r="A101" s="77" t="s">
        <v>3</v>
      </c>
      <c r="B101" s="57" t="s">
        <v>63</v>
      </c>
      <c r="C101" s="47">
        <f t="shared" si="1"/>
        <v>444080</v>
      </c>
      <c r="D101" s="42">
        <f>222.04</f>
        <v>222.04</v>
      </c>
      <c r="E101" s="78">
        <v>1870</v>
      </c>
      <c r="F101" s="79" t="s">
        <v>169</v>
      </c>
      <c r="G101" s="79" t="s">
        <v>171</v>
      </c>
      <c r="H101" s="79" t="s">
        <v>171</v>
      </c>
      <c r="I101" s="79" t="s">
        <v>179</v>
      </c>
    </row>
    <row r="102" spans="1:9" s="96" customFormat="1" ht="26.25" customHeight="1">
      <c r="A102" s="77" t="s">
        <v>4</v>
      </c>
      <c r="B102" s="57" t="s">
        <v>64</v>
      </c>
      <c r="C102" s="47">
        <f t="shared" si="1"/>
        <v>543840</v>
      </c>
      <c r="D102" s="42">
        <v>271.92</v>
      </c>
      <c r="E102" s="78">
        <v>1875</v>
      </c>
      <c r="F102" s="79" t="s">
        <v>169</v>
      </c>
      <c r="G102" s="79" t="s">
        <v>171</v>
      </c>
      <c r="H102" s="79" t="s">
        <v>171</v>
      </c>
      <c r="I102" s="79" t="s">
        <v>179</v>
      </c>
    </row>
    <row r="103" spans="1:9" s="96" customFormat="1" ht="26.25" customHeight="1">
      <c r="A103" s="77" t="s">
        <v>5</v>
      </c>
      <c r="B103" s="57" t="s">
        <v>65</v>
      </c>
      <c r="C103" s="47">
        <f t="shared" si="1"/>
        <v>391100</v>
      </c>
      <c r="D103" s="42">
        <v>195.55</v>
      </c>
      <c r="E103" s="78">
        <v>1882</v>
      </c>
      <c r="F103" s="79" t="s">
        <v>169</v>
      </c>
      <c r="G103" s="79" t="s">
        <v>171</v>
      </c>
      <c r="H103" s="79" t="s">
        <v>171</v>
      </c>
      <c r="I103" s="79" t="s">
        <v>179</v>
      </c>
    </row>
    <row r="104" spans="1:9" s="96" customFormat="1" ht="26.25" customHeight="1">
      <c r="A104" s="77" t="s">
        <v>6</v>
      </c>
      <c r="B104" s="57" t="s">
        <v>66</v>
      </c>
      <c r="C104" s="47">
        <f t="shared" si="1"/>
        <v>556360</v>
      </c>
      <c r="D104" s="42">
        <v>278.18</v>
      </c>
      <c r="E104" s="78">
        <v>1912</v>
      </c>
      <c r="F104" s="79" t="s">
        <v>169</v>
      </c>
      <c r="G104" s="79" t="s">
        <v>171</v>
      </c>
      <c r="H104" s="79" t="s">
        <v>171</v>
      </c>
      <c r="I104" s="79" t="s">
        <v>207</v>
      </c>
    </row>
    <row r="105" spans="1:9" s="96" customFormat="1" ht="26.25" customHeight="1">
      <c r="A105" s="77" t="s">
        <v>7</v>
      </c>
      <c r="B105" s="57" t="s">
        <v>67</v>
      </c>
      <c r="C105" s="47">
        <f t="shared" si="1"/>
        <v>398940</v>
      </c>
      <c r="D105" s="42">
        <v>199.47</v>
      </c>
      <c r="E105" s="78">
        <v>1880</v>
      </c>
      <c r="F105" s="79" t="s">
        <v>169</v>
      </c>
      <c r="G105" s="79" t="s">
        <v>171</v>
      </c>
      <c r="H105" s="79" t="s">
        <v>171</v>
      </c>
      <c r="I105" s="79" t="s">
        <v>179</v>
      </c>
    </row>
    <row r="106" spans="1:9" s="96" customFormat="1" ht="26.25" customHeight="1">
      <c r="A106" s="77" t="s">
        <v>8</v>
      </c>
      <c r="B106" s="57" t="s">
        <v>68</v>
      </c>
      <c r="C106" s="47">
        <f t="shared" si="1"/>
        <v>516059.99999999994</v>
      </c>
      <c r="D106" s="42">
        <v>258.03</v>
      </c>
      <c r="E106" s="78">
        <v>1892</v>
      </c>
      <c r="F106" s="79" t="s">
        <v>169</v>
      </c>
      <c r="G106" s="79" t="s">
        <v>171</v>
      </c>
      <c r="H106" s="79" t="s">
        <v>171</v>
      </c>
      <c r="I106" s="79" t="s">
        <v>179</v>
      </c>
    </row>
    <row r="107" spans="1:9" s="96" customFormat="1" ht="26.25" customHeight="1">
      <c r="A107" s="77" t="s">
        <v>9</v>
      </c>
      <c r="B107" s="57" t="s">
        <v>69</v>
      </c>
      <c r="C107" s="47">
        <f t="shared" si="1"/>
        <v>268960</v>
      </c>
      <c r="D107" s="42">
        <v>134.48</v>
      </c>
      <c r="E107" s="78">
        <v>1830</v>
      </c>
      <c r="F107" s="79" t="s">
        <v>169</v>
      </c>
      <c r="G107" s="79" t="s">
        <v>171</v>
      </c>
      <c r="H107" s="79" t="s">
        <v>208</v>
      </c>
      <c r="I107" s="79" t="s">
        <v>172</v>
      </c>
    </row>
    <row r="108" spans="1:9" s="96" customFormat="1" ht="26.25" customHeight="1">
      <c r="A108" s="77" t="s">
        <v>10</v>
      </c>
      <c r="B108" s="57" t="s">
        <v>70</v>
      </c>
      <c r="C108" s="47">
        <f t="shared" si="1"/>
        <v>407500</v>
      </c>
      <c r="D108" s="42">
        <v>203.75</v>
      </c>
      <c r="E108" s="78">
        <v>1841</v>
      </c>
      <c r="F108" s="79" t="s">
        <v>169</v>
      </c>
      <c r="G108" s="79" t="s">
        <v>171</v>
      </c>
      <c r="H108" s="79" t="s">
        <v>171</v>
      </c>
      <c r="I108" s="79" t="s">
        <v>179</v>
      </c>
    </row>
    <row r="109" spans="1:9" s="96" customFormat="1" ht="26.25" customHeight="1">
      <c r="A109" s="77" t="s">
        <v>11</v>
      </c>
      <c r="B109" s="57" t="s">
        <v>71</v>
      </c>
      <c r="C109" s="47">
        <f t="shared" si="1"/>
        <v>486820</v>
      </c>
      <c r="D109" s="42">
        <v>243.41</v>
      </c>
      <c r="E109" s="78">
        <v>1910</v>
      </c>
      <c r="F109" s="79" t="s">
        <v>169</v>
      </c>
      <c r="G109" s="79" t="s">
        <v>171</v>
      </c>
      <c r="H109" s="79" t="s">
        <v>114</v>
      </c>
      <c r="I109" s="79" t="s">
        <v>182</v>
      </c>
    </row>
    <row r="110" spans="1:9" s="96" customFormat="1" ht="26.25" customHeight="1">
      <c r="A110" s="77" t="s">
        <v>12</v>
      </c>
      <c r="B110" s="57" t="s">
        <v>72</v>
      </c>
      <c r="C110" s="47">
        <f t="shared" si="1"/>
        <v>212340</v>
      </c>
      <c r="D110" s="42">
        <v>106.17</v>
      </c>
      <c r="E110" s="78">
        <v>1860</v>
      </c>
      <c r="F110" s="79" t="s">
        <v>169</v>
      </c>
      <c r="G110" s="79" t="s">
        <v>171</v>
      </c>
      <c r="H110" s="79" t="s">
        <v>114</v>
      </c>
      <c r="I110" s="79" t="s">
        <v>182</v>
      </c>
    </row>
    <row r="111" spans="1:9" s="96" customFormat="1" ht="26.25" customHeight="1">
      <c r="A111" s="77" t="s">
        <v>13</v>
      </c>
      <c r="B111" s="57" t="s">
        <v>73</v>
      </c>
      <c r="C111" s="47">
        <f t="shared" si="1"/>
        <v>256700</v>
      </c>
      <c r="D111" s="42">
        <v>128.35</v>
      </c>
      <c r="E111" s="78">
        <v>1890</v>
      </c>
      <c r="F111" s="79" t="s">
        <v>169</v>
      </c>
      <c r="G111" s="79" t="s">
        <v>171</v>
      </c>
      <c r="H111" s="79" t="s">
        <v>114</v>
      </c>
      <c r="I111" s="79" t="s">
        <v>182</v>
      </c>
    </row>
    <row r="112" spans="1:9" s="96" customFormat="1" ht="26.25" customHeight="1">
      <c r="A112" s="77" t="s">
        <v>20</v>
      </c>
      <c r="B112" s="57" t="s">
        <v>74</v>
      </c>
      <c r="C112" s="47">
        <f t="shared" si="1"/>
        <v>458060</v>
      </c>
      <c r="D112" s="42">
        <v>229.03</v>
      </c>
      <c r="E112" s="78">
        <v>1872</v>
      </c>
      <c r="F112" s="79" t="s">
        <v>169</v>
      </c>
      <c r="G112" s="79" t="s">
        <v>171</v>
      </c>
      <c r="H112" s="79" t="s">
        <v>114</v>
      </c>
      <c r="I112" s="79" t="s">
        <v>182</v>
      </c>
    </row>
    <row r="113" spans="1:9" s="96" customFormat="1" ht="26.25" customHeight="1">
      <c r="A113" s="77" t="s">
        <v>21</v>
      </c>
      <c r="B113" s="57" t="s">
        <v>75</v>
      </c>
      <c r="C113" s="47">
        <f t="shared" si="1"/>
        <v>228600</v>
      </c>
      <c r="D113" s="42">
        <v>114.3</v>
      </c>
      <c r="E113" s="78">
        <v>1870</v>
      </c>
      <c r="F113" s="79" t="s">
        <v>169</v>
      </c>
      <c r="G113" s="79" t="s">
        <v>171</v>
      </c>
      <c r="H113" s="79" t="s">
        <v>114</v>
      </c>
      <c r="I113" s="79" t="s">
        <v>182</v>
      </c>
    </row>
    <row r="114" spans="1:9" s="96" customFormat="1" ht="26.25" customHeight="1">
      <c r="A114" s="77" t="s">
        <v>22</v>
      </c>
      <c r="B114" s="57" t="s">
        <v>76</v>
      </c>
      <c r="C114" s="47">
        <f t="shared" si="1"/>
        <v>240580</v>
      </c>
      <c r="D114" s="42">
        <v>120.29</v>
      </c>
      <c r="E114" s="78">
        <v>1909</v>
      </c>
      <c r="F114" s="79" t="s">
        <v>169</v>
      </c>
      <c r="G114" s="79" t="s">
        <v>171</v>
      </c>
      <c r="H114" s="79" t="s">
        <v>171</v>
      </c>
      <c r="I114" s="79" t="s">
        <v>179</v>
      </c>
    </row>
    <row r="115" spans="1:9" s="96" customFormat="1" ht="26.25" customHeight="1">
      <c r="A115" s="77" t="s">
        <v>23</v>
      </c>
      <c r="B115" s="87" t="s">
        <v>209</v>
      </c>
      <c r="C115" s="47">
        <f t="shared" si="1"/>
        <v>1335380</v>
      </c>
      <c r="D115" s="42">
        <v>667.69</v>
      </c>
      <c r="E115" s="78">
        <v>1895</v>
      </c>
      <c r="F115" s="79" t="s">
        <v>180</v>
      </c>
      <c r="G115" s="79" t="s">
        <v>181</v>
      </c>
      <c r="H115" s="79" t="s">
        <v>210</v>
      </c>
      <c r="I115" s="79" t="s">
        <v>211</v>
      </c>
    </row>
    <row r="116" spans="1:9" s="96" customFormat="1" ht="26.25" customHeight="1">
      <c r="A116" s="77" t="s">
        <v>81</v>
      </c>
      <c r="B116" s="65" t="s">
        <v>80</v>
      </c>
      <c r="C116" s="47">
        <f t="shared" si="1"/>
        <v>328000</v>
      </c>
      <c r="D116" s="42">
        <v>164</v>
      </c>
      <c r="E116" s="78"/>
      <c r="F116" s="79" t="s">
        <v>169</v>
      </c>
      <c r="G116" s="79" t="s">
        <v>186</v>
      </c>
      <c r="H116" s="79" t="s">
        <v>114</v>
      </c>
      <c r="I116" s="81" t="s">
        <v>179</v>
      </c>
    </row>
    <row r="117" spans="1:9" s="96" customFormat="1" ht="26.25" customHeight="1">
      <c r="A117" s="77" t="s">
        <v>96</v>
      </c>
      <c r="B117" s="109" t="s">
        <v>93</v>
      </c>
      <c r="C117" s="47">
        <f t="shared" si="1"/>
        <v>195920</v>
      </c>
      <c r="D117" s="110">
        <v>97.96</v>
      </c>
      <c r="E117" s="111">
        <v>1900</v>
      </c>
      <c r="F117" s="110" t="s">
        <v>212</v>
      </c>
      <c r="G117" s="110" t="s">
        <v>171</v>
      </c>
      <c r="H117" s="110" t="s">
        <v>171</v>
      </c>
      <c r="I117" s="110" t="s">
        <v>191</v>
      </c>
    </row>
    <row r="118" spans="1:9" s="96" customFormat="1" ht="26.25" customHeight="1">
      <c r="A118" s="77" t="s">
        <v>97</v>
      </c>
      <c r="B118" s="109" t="s">
        <v>94</v>
      </c>
      <c r="C118" s="47">
        <f t="shared" si="1"/>
        <v>111060</v>
      </c>
      <c r="D118" s="110">
        <v>55.53</v>
      </c>
      <c r="E118" s="111">
        <v>1900</v>
      </c>
      <c r="F118" s="110" t="s">
        <v>212</v>
      </c>
      <c r="G118" s="110" t="s">
        <v>171</v>
      </c>
      <c r="H118" s="110" t="s">
        <v>171</v>
      </c>
      <c r="I118" s="110" t="s">
        <v>191</v>
      </c>
    </row>
    <row r="119" spans="1:9" s="96" customFormat="1" ht="26.25" customHeight="1">
      <c r="A119" s="77" t="s">
        <v>98</v>
      </c>
      <c r="B119" s="112" t="s">
        <v>86</v>
      </c>
      <c r="C119" s="47">
        <f t="shared" si="1"/>
        <v>111060</v>
      </c>
      <c r="D119" s="110">
        <v>55.53</v>
      </c>
      <c r="E119" s="111">
        <v>1900</v>
      </c>
      <c r="F119" s="110" t="s">
        <v>212</v>
      </c>
      <c r="G119" s="110" t="s">
        <v>171</v>
      </c>
      <c r="H119" s="110" t="s">
        <v>171</v>
      </c>
      <c r="I119" s="110" t="s">
        <v>191</v>
      </c>
    </row>
    <row r="120" spans="1:9" s="96" customFormat="1" ht="26.25" customHeight="1">
      <c r="A120" s="77" t="s">
        <v>99</v>
      </c>
      <c r="B120" s="112" t="s">
        <v>85</v>
      </c>
      <c r="C120" s="47">
        <f t="shared" si="1"/>
        <v>124940</v>
      </c>
      <c r="D120" s="110">
        <v>62.47</v>
      </c>
      <c r="E120" s="111">
        <v>1900</v>
      </c>
      <c r="F120" s="110" t="s">
        <v>212</v>
      </c>
      <c r="G120" s="110" t="s">
        <v>171</v>
      </c>
      <c r="H120" s="110" t="s">
        <v>171</v>
      </c>
      <c r="I120" s="110" t="s">
        <v>191</v>
      </c>
    </row>
    <row r="121" spans="1:9" s="96" customFormat="1" ht="26.25" customHeight="1">
      <c r="A121" s="77" t="s">
        <v>100</v>
      </c>
      <c r="B121" s="112" t="s">
        <v>87</v>
      </c>
      <c r="C121" s="47">
        <f t="shared" si="1"/>
        <v>141480</v>
      </c>
      <c r="D121" s="110">
        <v>70.74</v>
      </c>
      <c r="E121" s="111">
        <v>1900</v>
      </c>
      <c r="F121" s="110" t="s">
        <v>212</v>
      </c>
      <c r="G121" s="110" t="s">
        <v>171</v>
      </c>
      <c r="H121" s="110" t="s">
        <v>171</v>
      </c>
      <c r="I121" s="110" t="s">
        <v>191</v>
      </c>
    </row>
    <row r="122" spans="1:10" s="96" customFormat="1" ht="26.25" customHeight="1">
      <c r="A122" s="77" t="s">
        <v>101</v>
      </c>
      <c r="B122" s="112" t="s">
        <v>88</v>
      </c>
      <c r="C122" s="47">
        <f t="shared" si="1"/>
        <v>117820</v>
      </c>
      <c r="D122" s="110">
        <v>58.91</v>
      </c>
      <c r="E122" s="111">
        <v>1900</v>
      </c>
      <c r="F122" s="110" t="s">
        <v>212</v>
      </c>
      <c r="G122" s="110" t="s">
        <v>171</v>
      </c>
      <c r="H122" s="110" t="s">
        <v>171</v>
      </c>
      <c r="I122" s="110" t="s">
        <v>191</v>
      </c>
      <c r="J122" s="115"/>
    </row>
    <row r="123" spans="1:9" s="96" customFormat="1" ht="26.25" customHeight="1">
      <c r="A123" s="77" t="s">
        <v>102</v>
      </c>
      <c r="B123" s="112" t="s">
        <v>89</v>
      </c>
      <c r="C123" s="47">
        <f t="shared" si="1"/>
        <v>150740</v>
      </c>
      <c r="D123" s="110">
        <v>75.37</v>
      </c>
      <c r="E123" s="111">
        <v>1900</v>
      </c>
      <c r="F123" s="110" t="s">
        <v>212</v>
      </c>
      <c r="G123" s="110" t="s">
        <v>171</v>
      </c>
      <c r="H123" s="110" t="s">
        <v>171</v>
      </c>
      <c r="I123" s="110" t="s">
        <v>191</v>
      </c>
    </row>
    <row r="124" spans="1:9" s="96" customFormat="1" ht="26.25" customHeight="1">
      <c r="A124" s="77" t="s">
        <v>103</v>
      </c>
      <c r="B124" s="112" t="s">
        <v>90</v>
      </c>
      <c r="C124" s="47">
        <f t="shared" si="1"/>
        <v>127680</v>
      </c>
      <c r="D124" s="110">
        <v>63.84</v>
      </c>
      <c r="E124" s="111">
        <v>1900</v>
      </c>
      <c r="F124" s="110" t="s">
        <v>212</v>
      </c>
      <c r="G124" s="110" t="s">
        <v>171</v>
      </c>
      <c r="H124" s="110" t="s">
        <v>171</v>
      </c>
      <c r="I124" s="110" t="s">
        <v>191</v>
      </c>
    </row>
    <row r="125" spans="1:9" s="96" customFormat="1" ht="26.25" customHeight="1">
      <c r="A125" s="77" t="s">
        <v>104</v>
      </c>
      <c r="B125" s="112" t="s">
        <v>91</v>
      </c>
      <c r="C125" s="47">
        <f t="shared" si="1"/>
        <v>145480</v>
      </c>
      <c r="D125" s="110">
        <v>72.74</v>
      </c>
      <c r="E125" s="111">
        <v>1900</v>
      </c>
      <c r="F125" s="110" t="s">
        <v>212</v>
      </c>
      <c r="G125" s="110" t="s">
        <v>171</v>
      </c>
      <c r="H125" s="110" t="s">
        <v>171</v>
      </c>
      <c r="I125" s="110" t="s">
        <v>191</v>
      </c>
    </row>
    <row r="126" spans="1:9" s="96" customFormat="1" ht="26.25" customHeight="1">
      <c r="A126" s="77" t="s">
        <v>105</v>
      </c>
      <c r="B126" s="112" t="s">
        <v>92</v>
      </c>
      <c r="C126" s="47">
        <f t="shared" si="1"/>
        <v>131720</v>
      </c>
      <c r="D126" s="110">
        <v>65.86</v>
      </c>
      <c r="E126" s="111">
        <v>1900</v>
      </c>
      <c r="F126" s="110" t="s">
        <v>212</v>
      </c>
      <c r="G126" s="110" t="s">
        <v>171</v>
      </c>
      <c r="H126" s="110" t="s">
        <v>171</v>
      </c>
      <c r="I126" s="110" t="s">
        <v>191</v>
      </c>
    </row>
    <row r="127" spans="1:9" s="96" customFormat="1" ht="26.25" customHeight="1">
      <c r="A127" s="77" t="s">
        <v>106</v>
      </c>
      <c r="B127" s="109" t="s">
        <v>95</v>
      </c>
      <c r="C127" s="47">
        <f t="shared" si="1"/>
        <v>116080</v>
      </c>
      <c r="D127" s="110">
        <v>58.04</v>
      </c>
      <c r="E127" s="111">
        <v>1900</v>
      </c>
      <c r="F127" s="110" t="s">
        <v>212</v>
      </c>
      <c r="G127" s="110" t="s">
        <v>171</v>
      </c>
      <c r="H127" s="110" t="s">
        <v>171</v>
      </c>
      <c r="I127" s="110" t="s">
        <v>191</v>
      </c>
    </row>
    <row r="128" spans="1:9" s="96" customFormat="1" ht="26.25" customHeight="1">
      <c r="A128" s="77" t="s">
        <v>107</v>
      </c>
      <c r="B128" s="113" t="s">
        <v>216</v>
      </c>
      <c r="C128" s="47">
        <f t="shared" si="1"/>
        <v>822000</v>
      </c>
      <c r="D128" s="110">
        <v>411</v>
      </c>
      <c r="E128" s="111">
        <v>1900</v>
      </c>
      <c r="F128" s="110" t="s">
        <v>212</v>
      </c>
      <c r="G128" s="110" t="s">
        <v>171</v>
      </c>
      <c r="H128" s="110" t="s">
        <v>171</v>
      </c>
      <c r="I128" s="114" t="s">
        <v>179</v>
      </c>
    </row>
    <row r="129" spans="1:9" s="96" customFormat="1" ht="26.25" customHeight="1">
      <c r="A129" s="77" t="s">
        <v>282</v>
      </c>
      <c r="B129" s="113" t="s">
        <v>501</v>
      </c>
      <c r="C129" s="47">
        <f t="shared" si="1"/>
        <v>414000</v>
      </c>
      <c r="D129" s="110">
        <v>207</v>
      </c>
      <c r="E129" s="111">
        <v>1870</v>
      </c>
      <c r="F129" s="110" t="s">
        <v>218</v>
      </c>
      <c r="G129" s="110" t="s">
        <v>171</v>
      </c>
      <c r="H129" s="110" t="s">
        <v>171</v>
      </c>
      <c r="I129" s="114" t="s">
        <v>172</v>
      </c>
    </row>
    <row r="130" spans="1:9" s="96" customFormat="1" ht="26.25" customHeight="1">
      <c r="A130" s="77" t="s">
        <v>283</v>
      </c>
      <c r="B130" s="113" t="s">
        <v>219</v>
      </c>
      <c r="C130" s="47">
        <f t="shared" si="1"/>
        <v>572000</v>
      </c>
      <c r="D130" s="110">
        <v>286</v>
      </c>
      <c r="E130" s="111">
        <v>1900</v>
      </c>
      <c r="F130" s="110" t="s">
        <v>212</v>
      </c>
      <c r="G130" s="110" t="s">
        <v>171</v>
      </c>
      <c r="H130" s="110" t="s">
        <v>171</v>
      </c>
      <c r="I130" s="114" t="s">
        <v>179</v>
      </c>
    </row>
    <row r="131" spans="1:9" s="96" customFormat="1" ht="26.25" customHeight="1">
      <c r="A131" s="77" t="s">
        <v>284</v>
      </c>
      <c r="B131" s="113" t="s">
        <v>220</v>
      </c>
      <c r="C131" s="47">
        <f t="shared" si="1"/>
        <v>176000</v>
      </c>
      <c r="D131" s="110">
        <v>88</v>
      </c>
      <c r="E131" s="111">
        <v>1886</v>
      </c>
      <c r="F131" s="110" t="s">
        <v>212</v>
      </c>
      <c r="G131" s="110" t="s">
        <v>171</v>
      </c>
      <c r="H131" s="110" t="s">
        <v>171</v>
      </c>
      <c r="I131" s="114" t="s">
        <v>172</v>
      </c>
    </row>
    <row r="132" spans="1:9" s="96" customFormat="1" ht="26.25" customHeight="1">
      <c r="A132" s="77">
        <v>34</v>
      </c>
      <c r="B132" s="113" t="s">
        <v>222</v>
      </c>
      <c r="C132" s="47">
        <f t="shared" si="1"/>
        <v>388000</v>
      </c>
      <c r="D132" s="110">
        <v>194</v>
      </c>
      <c r="E132" s="111">
        <v>1872</v>
      </c>
      <c r="F132" s="110" t="s">
        <v>212</v>
      </c>
      <c r="G132" s="110" t="s">
        <v>171</v>
      </c>
      <c r="H132" s="110" t="s">
        <v>171</v>
      </c>
      <c r="I132" s="114" t="s">
        <v>182</v>
      </c>
    </row>
    <row r="133" spans="1:9" s="96" customFormat="1" ht="26.25" customHeight="1">
      <c r="A133" s="77">
        <v>35</v>
      </c>
      <c r="B133" s="113" t="s">
        <v>223</v>
      </c>
      <c r="C133" s="47">
        <f t="shared" si="1"/>
        <v>668000</v>
      </c>
      <c r="D133" s="110">
        <v>334</v>
      </c>
      <c r="E133" s="111">
        <v>1900</v>
      </c>
      <c r="F133" s="110" t="s">
        <v>212</v>
      </c>
      <c r="G133" s="110" t="s">
        <v>171</v>
      </c>
      <c r="H133" s="110" t="s">
        <v>171</v>
      </c>
      <c r="I133" s="114" t="s">
        <v>179</v>
      </c>
    </row>
    <row r="134" spans="1:9" s="96" customFormat="1" ht="26.25" customHeight="1">
      <c r="A134" s="77">
        <v>36</v>
      </c>
      <c r="B134" s="113" t="s">
        <v>486</v>
      </c>
      <c r="C134" s="47">
        <f t="shared" si="1"/>
        <v>578000</v>
      </c>
      <c r="D134" s="110">
        <v>289</v>
      </c>
      <c r="E134" s="111">
        <v>1945</v>
      </c>
      <c r="F134" s="110" t="s">
        <v>224</v>
      </c>
      <c r="G134" s="110" t="s">
        <v>171</v>
      </c>
      <c r="H134" s="110" t="s">
        <v>171</v>
      </c>
      <c r="I134" s="114" t="s">
        <v>179</v>
      </c>
    </row>
    <row r="135" spans="1:9" s="96" customFormat="1" ht="26.25" customHeight="1">
      <c r="A135" s="77">
        <v>37</v>
      </c>
      <c r="B135" s="113" t="s">
        <v>225</v>
      </c>
      <c r="C135" s="47">
        <f t="shared" si="1"/>
        <v>330000</v>
      </c>
      <c r="D135" s="110">
        <v>165</v>
      </c>
      <c r="E135" s="111">
        <v>1900</v>
      </c>
      <c r="F135" s="110" t="s">
        <v>224</v>
      </c>
      <c r="G135" s="110" t="s">
        <v>226</v>
      </c>
      <c r="H135" s="110" t="s">
        <v>171</v>
      </c>
      <c r="I135" s="114" t="s">
        <v>182</v>
      </c>
    </row>
    <row r="136" spans="1:9" s="96" customFormat="1" ht="26.25" customHeight="1">
      <c r="A136" s="77">
        <v>38</v>
      </c>
      <c r="B136" s="113" t="s">
        <v>227</v>
      </c>
      <c r="C136" s="47">
        <f t="shared" si="1"/>
        <v>336000</v>
      </c>
      <c r="D136" s="110">
        <v>168</v>
      </c>
      <c r="E136" s="111">
        <v>1900</v>
      </c>
      <c r="F136" s="110" t="s">
        <v>224</v>
      </c>
      <c r="G136" s="110" t="s">
        <v>171</v>
      </c>
      <c r="H136" s="110" t="s">
        <v>171</v>
      </c>
      <c r="I136" s="114" t="s">
        <v>172</v>
      </c>
    </row>
    <row r="137" spans="1:9" s="96" customFormat="1" ht="26.25" customHeight="1">
      <c r="A137" s="77">
        <v>39</v>
      </c>
      <c r="B137" s="113" t="s">
        <v>228</v>
      </c>
      <c r="C137" s="47">
        <f t="shared" si="1"/>
        <v>946000</v>
      </c>
      <c r="D137" s="110">
        <v>473</v>
      </c>
      <c r="E137" s="111">
        <v>1900</v>
      </c>
      <c r="F137" s="110" t="s">
        <v>224</v>
      </c>
      <c r="G137" s="110" t="s">
        <v>171</v>
      </c>
      <c r="H137" s="110" t="s">
        <v>171</v>
      </c>
      <c r="I137" s="114" t="s">
        <v>179</v>
      </c>
    </row>
    <row r="138" spans="1:9" s="96" customFormat="1" ht="26.25" customHeight="1">
      <c r="A138" s="77">
        <v>40</v>
      </c>
      <c r="B138" s="113" t="s">
        <v>229</v>
      </c>
      <c r="C138" s="47">
        <f t="shared" si="1"/>
        <v>344000</v>
      </c>
      <c r="D138" s="110">
        <v>172</v>
      </c>
      <c r="E138" s="111">
        <v>1900</v>
      </c>
      <c r="F138" s="110" t="s">
        <v>230</v>
      </c>
      <c r="G138" s="110" t="s">
        <v>171</v>
      </c>
      <c r="H138" s="110" t="s">
        <v>171</v>
      </c>
      <c r="I138" s="114" t="s">
        <v>172</v>
      </c>
    </row>
    <row r="139" spans="1:9" s="96" customFormat="1" ht="26.25" customHeight="1">
      <c r="A139" s="77">
        <v>41</v>
      </c>
      <c r="B139" s="169" t="s">
        <v>489</v>
      </c>
      <c r="C139" s="47">
        <f t="shared" si="1"/>
        <v>452000</v>
      </c>
      <c r="D139" s="110">
        <v>226</v>
      </c>
      <c r="E139" s="111">
        <v>1865</v>
      </c>
      <c r="F139" s="110" t="s">
        <v>232</v>
      </c>
      <c r="G139" s="110" t="s">
        <v>233</v>
      </c>
      <c r="H139" s="110" t="s">
        <v>171</v>
      </c>
      <c r="I139" s="114" t="s">
        <v>182</v>
      </c>
    </row>
    <row r="140" spans="1:9" s="96" customFormat="1" ht="26.25" customHeight="1">
      <c r="A140" s="77">
        <v>42</v>
      </c>
      <c r="B140" s="113" t="s">
        <v>490</v>
      </c>
      <c r="C140" s="47">
        <f t="shared" si="1"/>
        <v>328000</v>
      </c>
      <c r="D140" s="110">
        <v>164</v>
      </c>
      <c r="E140" s="111">
        <v>1900</v>
      </c>
      <c r="F140" s="110" t="s">
        <v>224</v>
      </c>
      <c r="G140" s="110" t="s">
        <v>171</v>
      </c>
      <c r="H140" s="110" t="s">
        <v>171</v>
      </c>
      <c r="I140" s="114" t="s">
        <v>172</v>
      </c>
    </row>
    <row r="141" spans="1:9" s="96" customFormat="1" ht="26.25" customHeight="1">
      <c r="A141" s="77">
        <v>43</v>
      </c>
      <c r="B141" s="113" t="s">
        <v>491</v>
      </c>
      <c r="C141" s="47">
        <f t="shared" si="1"/>
        <v>390000</v>
      </c>
      <c r="D141" s="110">
        <v>195</v>
      </c>
      <c r="E141" s="111">
        <v>1900</v>
      </c>
      <c r="F141" s="110" t="s">
        <v>224</v>
      </c>
      <c r="G141" s="110" t="s">
        <v>171</v>
      </c>
      <c r="H141" s="110" t="s">
        <v>171</v>
      </c>
      <c r="I141" s="114" t="s">
        <v>182</v>
      </c>
    </row>
    <row r="142" spans="1:9" s="96" customFormat="1" ht="26.25" customHeight="1">
      <c r="A142" s="77">
        <v>44</v>
      </c>
      <c r="B142" s="113" t="s">
        <v>236</v>
      </c>
      <c r="C142" s="47">
        <f t="shared" si="1"/>
        <v>390000</v>
      </c>
      <c r="D142" s="110">
        <v>195</v>
      </c>
      <c r="E142" s="111">
        <v>1880</v>
      </c>
      <c r="F142" s="110" t="s">
        <v>224</v>
      </c>
      <c r="G142" s="110" t="s">
        <v>233</v>
      </c>
      <c r="H142" s="110" t="s">
        <v>171</v>
      </c>
      <c r="I142" s="114" t="s">
        <v>182</v>
      </c>
    </row>
    <row r="143" spans="1:9" s="96" customFormat="1" ht="26.25" customHeight="1">
      <c r="A143" s="77">
        <v>45</v>
      </c>
      <c r="B143" s="113" t="s">
        <v>237</v>
      </c>
      <c r="C143" s="47">
        <f t="shared" si="1"/>
        <v>618000</v>
      </c>
      <c r="D143" s="110">
        <v>309</v>
      </c>
      <c r="E143" s="111">
        <v>1890</v>
      </c>
      <c r="F143" s="110" t="s">
        <v>224</v>
      </c>
      <c r="G143" s="110" t="s">
        <v>171</v>
      </c>
      <c r="H143" s="110" t="s">
        <v>171</v>
      </c>
      <c r="I143" s="114" t="s">
        <v>179</v>
      </c>
    </row>
    <row r="144" spans="1:9" s="96" customFormat="1" ht="26.25" customHeight="1">
      <c r="A144" s="77">
        <v>46</v>
      </c>
      <c r="B144" s="113" t="s">
        <v>238</v>
      </c>
      <c r="C144" s="47">
        <f t="shared" si="1"/>
        <v>298000</v>
      </c>
      <c r="D144" s="110">
        <v>149</v>
      </c>
      <c r="E144" s="111">
        <v>1900</v>
      </c>
      <c r="F144" s="110" t="s">
        <v>224</v>
      </c>
      <c r="G144" s="110" t="s">
        <v>233</v>
      </c>
      <c r="H144" s="110" t="s">
        <v>171</v>
      </c>
      <c r="I144" s="114" t="s">
        <v>172</v>
      </c>
    </row>
    <row r="145" spans="1:9" s="96" customFormat="1" ht="26.25" customHeight="1">
      <c r="A145" s="77">
        <v>47</v>
      </c>
      <c r="B145" s="113" t="s">
        <v>239</v>
      </c>
      <c r="C145" s="47">
        <f t="shared" si="1"/>
        <v>540000</v>
      </c>
      <c r="D145" s="110">
        <v>270</v>
      </c>
      <c r="E145" s="111">
        <v>1900</v>
      </c>
      <c r="F145" s="110" t="s">
        <v>224</v>
      </c>
      <c r="G145" s="110" t="s">
        <v>171</v>
      </c>
      <c r="H145" s="110" t="s">
        <v>171</v>
      </c>
      <c r="I145" s="114" t="s">
        <v>179</v>
      </c>
    </row>
    <row r="146" spans="1:9" s="96" customFormat="1" ht="26.25" customHeight="1">
      <c r="A146" s="77">
        <v>48</v>
      </c>
      <c r="B146" s="113" t="s">
        <v>240</v>
      </c>
      <c r="C146" s="47">
        <f t="shared" si="1"/>
        <v>414000</v>
      </c>
      <c r="D146" s="110">
        <v>207</v>
      </c>
      <c r="E146" s="111">
        <v>1900</v>
      </c>
      <c r="F146" s="110" t="s">
        <v>224</v>
      </c>
      <c r="G146" s="110" t="s">
        <v>171</v>
      </c>
      <c r="H146" s="110" t="s">
        <v>171</v>
      </c>
      <c r="I146" s="114" t="s">
        <v>179</v>
      </c>
    </row>
    <row r="147" spans="1:9" s="96" customFormat="1" ht="26.25" customHeight="1">
      <c r="A147" s="77">
        <v>49</v>
      </c>
      <c r="B147" s="113" t="s">
        <v>242</v>
      </c>
      <c r="C147" s="47">
        <f t="shared" si="1"/>
        <v>514000</v>
      </c>
      <c r="D147" s="110">
        <v>257</v>
      </c>
      <c r="E147" s="111">
        <v>1900</v>
      </c>
      <c r="F147" s="110" t="s">
        <v>243</v>
      </c>
      <c r="G147" s="110" t="s">
        <v>171</v>
      </c>
      <c r="H147" s="110" t="s">
        <v>171</v>
      </c>
      <c r="I147" s="114" t="s">
        <v>182</v>
      </c>
    </row>
    <row r="148" spans="1:9" s="96" customFormat="1" ht="26.25" customHeight="1">
      <c r="A148" s="77">
        <v>50</v>
      </c>
      <c r="B148" s="113" t="s">
        <v>244</v>
      </c>
      <c r="C148" s="47">
        <f t="shared" si="1"/>
        <v>250000</v>
      </c>
      <c r="D148" s="110">
        <v>125</v>
      </c>
      <c r="E148" s="111">
        <v>1900</v>
      </c>
      <c r="F148" s="110" t="s">
        <v>224</v>
      </c>
      <c r="G148" s="110" t="s">
        <v>171</v>
      </c>
      <c r="H148" s="110" t="s">
        <v>171</v>
      </c>
      <c r="I148" s="114" t="s">
        <v>182</v>
      </c>
    </row>
    <row r="149" spans="1:9" s="96" customFormat="1" ht="26.25" customHeight="1">
      <c r="A149" s="77">
        <v>51</v>
      </c>
      <c r="B149" s="113" t="s">
        <v>245</v>
      </c>
      <c r="C149" s="47">
        <f t="shared" si="1"/>
        <v>528000</v>
      </c>
      <c r="D149" s="110">
        <v>264</v>
      </c>
      <c r="E149" s="111">
        <v>1900</v>
      </c>
      <c r="F149" s="110" t="s">
        <v>230</v>
      </c>
      <c r="G149" s="110" t="s">
        <v>233</v>
      </c>
      <c r="H149" s="110" t="s">
        <v>171</v>
      </c>
      <c r="I149" s="114" t="s">
        <v>179</v>
      </c>
    </row>
    <row r="150" spans="1:9" s="96" customFormat="1" ht="26.25" customHeight="1">
      <c r="A150" s="77">
        <v>52</v>
      </c>
      <c r="B150" s="113" t="s">
        <v>246</v>
      </c>
      <c r="C150" s="47">
        <f t="shared" si="1"/>
        <v>378000</v>
      </c>
      <c r="D150" s="110">
        <v>189</v>
      </c>
      <c r="E150" s="111">
        <v>1900</v>
      </c>
      <c r="F150" s="110" t="s">
        <v>224</v>
      </c>
      <c r="G150" s="110" t="s">
        <v>171</v>
      </c>
      <c r="H150" s="110" t="s">
        <v>171</v>
      </c>
      <c r="I150" s="114" t="s">
        <v>182</v>
      </c>
    </row>
    <row r="151" spans="1:9" s="96" customFormat="1" ht="26.25" customHeight="1">
      <c r="A151" s="77">
        <v>53</v>
      </c>
      <c r="B151" s="113" t="s">
        <v>247</v>
      </c>
      <c r="C151" s="47">
        <f t="shared" si="1"/>
        <v>554000</v>
      </c>
      <c r="D151" s="110">
        <v>277</v>
      </c>
      <c r="E151" s="111">
        <v>1900</v>
      </c>
      <c r="F151" s="110" t="s">
        <v>224</v>
      </c>
      <c r="G151" s="110" t="s">
        <v>233</v>
      </c>
      <c r="H151" s="110" t="s">
        <v>248</v>
      </c>
      <c r="I151" s="114" t="s">
        <v>182</v>
      </c>
    </row>
    <row r="152" spans="1:9" s="96" customFormat="1" ht="26.25" customHeight="1">
      <c r="A152" s="77">
        <v>54</v>
      </c>
      <c r="B152" s="113" t="s">
        <v>249</v>
      </c>
      <c r="C152" s="47">
        <f t="shared" si="1"/>
        <v>68000</v>
      </c>
      <c r="D152" s="110">
        <v>34</v>
      </c>
      <c r="E152" s="111">
        <v>1900</v>
      </c>
      <c r="F152" s="110" t="s">
        <v>224</v>
      </c>
      <c r="G152" s="110" t="s">
        <v>171</v>
      </c>
      <c r="H152" s="110" t="s">
        <v>171</v>
      </c>
      <c r="I152" s="114" t="s">
        <v>179</v>
      </c>
    </row>
    <row r="153" spans="1:9" s="96" customFormat="1" ht="26.25" customHeight="1">
      <c r="A153" s="77">
        <v>55</v>
      </c>
      <c r="B153" s="113" t="s">
        <v>250</v>
      </c>
      <c r="C153" s="47">
        <f t="shared" si="1"/>
        <v>752000</v>
      </c>
      <c r="D153" s="110">
        <v>376</v>
      </c>
      <c r="E153" s="111">
        <v>1900</v>
      </c>
      <c r="F153" s="110" t="s">
        <v>224</v>
      </c>
      <c r="G153" s="110" t="s">
        <v>171</v>
      </c>
      <c r="H153" s="110" t="s">
        <v>171</v>
      </c>
      <c r="I153" s="114" t="s">
        <v>179</v>
      </c>
    </row>
    <row r="154" spans="1:9" s="96" customFormat="1" ht="26.25" customHeight="1">
      <c r="A154" s="77">
        <v>56</v>
      </c>
      <c r="B154" s="113" t="s">
        <v>251</v>
      </c>
      <c r="C154" s="47">
        <f t="shared" si="1"/>
        <v>90000</v>
      </c>
      <c r="D154" s="110">
        <v>45</v>
      </c>
      <c r="E154" s="111">
        <v>1900</v>
      </c>
      <c r="F154" s="110" t="s">
        <v>224</v>
      </c>
      <c r="G154" s="110" t="s">
        <v>171</v>
      </c>
      <c r="H154" s="110" t="s">
        <v>171</v>
      </c>
      <c r="I154" s="114" t="s">
        <v>179</v>
      </c>
    </row>
    <row r="155" spans="1:9" s="96" customFormat="1" ht="26.25" customHeight="1">
      <c r="A155" s="77">
        <v>57</v>
      </c>
      <c r="B155" s="113" t="s">
        <v>252</v>
      </c>
      <c r="C155" s="47">
        <f t="shared" si="1"/>
        <v>316000</v>
      </c>
      <c r="D155" s="110">
        <v>158</v>
      </c>
      <c r="E155" s="111">
        <v>1900</v>
      </c>
      <c r="F155" s="110" t="s">
        <v>224</v>
      </c>
      <c r="G155" s="110" t="s">
        <v>233</v>
      </c>
      <c r="H155" s="110" t="s">
        <v>171</v>
      </c>
      <c r="I155" s="114" t="s">
        <v>182</v>
      </c>
    </row>
    <row r="156" spans="1:9" s="96" customFormat="1" ht="26.25" customHeight="1">
      <c r="A156" s="77">
        <v>58</v>
      </c>
      <c r="B156" s="113" t="s">
        <v>253</v>
      </c>
      <c r="C156" s="47">
        <f t="shared" si="1"/>
        <v>230000</v>
      </c>
      <c r="D156" s="110">
        <v>115</v>
      </c>
      <c r="E156" s="111">
        <v>1890</v>
      </c>
      <c r="F156" s="110" t="s">
        <v>224</v>
      </c>
      <c r="G156" s="110" t="s">
        <v>171</v>
      </c>
      <c r="H156" s="110" t="s">
        <v>171</v>
      </c>
      <c r="I156" s="114" t="s">
        <v>179</v>
      </c>
    </row>
    <row r="157" spans="1:9" s="96" customFormat="1" ht="26.25" customHeight="1">
      <c r="A157" s="77">
        <v>59</v>
      </c>
      <c r="B157" s="113" t="s">
        <v>254</v>
      </c>
      <c r="C157" s="47">
        <f t="shared" si="1"/>
        <v>376000</v>
      </c>
      <c r="D157" s="110">
        <v>188</v>
      </c>
      <c r="E157" s="111">
        <v>1870</v>
      </c>
      <c r="F157" s="110" t="s">
        <v>224</v>
      </c>
      <c r="G157" s="110" t="s">
        <v>171</v>
      </c>
      <c r="H157" s="110" t="s">
        <v>171</v>
      </c>
      <c r="I157" s="114" t="s">
        <v>172</v>
      </c>
    </row>
    <row r="158" spans="1:9" s="96" customFormat="1" ht="26.25" customHeight="1">
      <c r="A158" s="77">
        <v>60</v>
      </c>
      <c r="B158" s="113" t="s">
        <v>255</v>
      </c>
      <c r="C158" s="47">
        <f t="shared" si="1"/>
        <v>390000</v>
      </c>
      <c r="D158" s="110">
        <v>195</v>
      </c>
      <c r="E158" s="111">
        <v>1900</v>
      </c>
      <c r="F158" s="110" t="s">
        <v>224</v>
      </c>
      <c r="G158" s="110" t="s">
        <v>171</v>
      </c>
      <c r="H158" s="110" t="s">
        <v>171</v>
      </c>
      <c r="I158" s="114" t="s">
        <v>172</v>
      </c>
    </row>
    <row r="159" spans="1:9" s="96" customFormat="1" ht="26.25" customHeight="1">
      <c r="A159" s="77">
        <v>61</v>
      </c>
      <c r="B159" s="113" t="s">
        <v>256</v>
      </c>
      <c r="C159" s="47">
        <f t="shared" si="1"/>
        <v>368000</v>
      </c>
      <c r="D159" s="110">
        <v>184</v>
      </c>
      <c r="E159" s="111">
        <v>1860</v>
      </c>
      <c r="F159" s="110" t="s">
        <v>224</v>
      </c>
      <c r="G159" s="110" t="s">
        <v>171</v>
      </c>
      <c r="H159" s="110" t="s">
        <v>171</v>
      </c>
      <c r="I159" s="114" t="s">
        <v>179</v>
      </c>
    </row>
    <row r="160" spans="1:9" s="96" customFormat="1" ht="26.25" customHeight="1">
      <c r="A160" s="77">
        <v>62</v>
      </c>
      <c r="B160" s="113" t="s">
        <v>257</v>
      </c>
      <c r="C160" s="47">
        <f t="shared" si="1"/>
        <v>34000</v>
      </c>
      <c r="D160" s="110">
        <v>17</v>
      </c>
      <c r="E160" s="111">
        <v>1880</v>
      </c>
      <c r="F160" s="110" t="s">
        <v>224</v>
      </c>
      <c r="G160" s="110" t="s">
        <v>171</v>
      </c>
      <c r="H160" s="110" t="s">
        <v>171</v>
      </c>
      <c r="I160" s="114" t="s">
        <v>179</v>
      </c>
    </row>
    <row r="161" spans="1:9" s="96" customFormat="1" ht="26.25" customHeight="1">
      <c r="A161" s="77">
        <v>63</v>
      </c>
      <c r="B161" s="113" t="s">
        <v>258</v>
      </c>
      <c r="C161" s="47">
        <f t="shared" si="1"/>
        <v>218000</v>
      </c>
      <c r="D161" s="110">
        <v>109</v>
      </c>
      <c r="E161" s="111">
        <v>1865</v>
      </c>
      <c r="F161" s="110" t="s">
        <v>224</v>
      </c>
      <c r="G161" s="110" t="s">
        <v>171</v>
      </c>
      <c r="H161" s="110" t="s">
        <v>171</v>
      </c>
      <c r="I161" s="114" t="s">
        <v>179</v>
      </c>
    </row>
    <row r="162" spans="1:9" s="96" customFormat="1" ht="26.25" customHeight="1">
      <c r="A162" s="77">
        <v>64</v>
      </c>
      <c r="B162" s="113" t="s">
        <v>259</v>
      </c>
      <c r="C162" s="47">
        <f aca="true" t="shared" si="2" ref="C162:C176">D162*2000</f>
        <v>142000</v>
      </c>
      <c r="D162" s="110">
        <v>71</v>
      </c>
      <c r="E162" s="111">
        <v>1878</v>
      </c>
      <c r="F162" s="110" t="s">
        <v>224</v>
      </c>
      <c r="G162" s="110" t="s">
        <v>171</v>
      </c>
      <c r="H162" s="110" t="s">
        <v>171</v>
      </c>
      <c r="I162" s="114" t="s">
        <v>172</v>
      </c>
    </row>
    <row r="163" spans="1:9" s="96" customFormat="1" ht="26.25" customHeight="1">
      <c r="A163" s="77">
        <v>65</v>
      </c>
      <c r="B163" s="113" t="s">
        <v>260</v>
      </c>
      <c r="C163" s="47">
        <f t="shared" si="2"/>
        <v>208000</v>
      </c>
      <c r="D163" s="110">
        <v>104</v>
      </c>
      <c r="E163" s="111">
        <v>1900</v>
      </c>
      <c r="F163" s="110" t="s">
        <v>224</v>
      </c>
      <c r="G163" s="110" t="s">
        <v>171</v>
      </c>
      <c r="H163" s="110" t="s">
        <v>171</v>
      </c>
      <c r="I163" s="114" t="s">
        <v>182</v>
      </c>
    </row>
    <row r="164" spans="1:9" s="96" customFormat="1" ht="26.25" customHeight="1">
      <c r="A164" s="77">
        <v>66</v>
      </c>
      <c r="B164" s="113" t="s">
        <v>261</v>
      </c>
      <c r="C164" s="47">
        <f t="shared" si="2"/>
        <v>406000</v>
      </c>
      <c r="D164" s="110">
        <v>203</v>
      </c>
      <c r="E164" s="111">
        <v>1900</v>
      </c>
      <c r="F164" s="110" t="s">
        <v>224</v>
      </c>
      <c r="G164" s="110" t="s">
        <v>171</v>
      </c>
      <c r="H164" s="110" t="s">
        <v>171</v>
      </c>
      <c r="I164" s="114" t="s">
        <v>172</v>
      </c>
    </row>
    <row r="165" spans="1:9" s="96" customFormat="1" ht="26.25" customHeight="1">
      <c r="A165" s="77">
        <v>67</v>
      </c>
      <c r="B165" s="113" t="s">
        <v>262</v>
      </c>
      <c r="C165" s="47">
        <f t="shared" si="2"/>
        <v>484000</v>
      </c>
      <c r="D165" s="110">
        <v>242</v>
      </c>
      <c r="E165" s="111">
        <v>1900</v>
      </c>
      <c r="F165" s="110" t="s">
        <v>224</v>
      </c>
      <c r="G165" s="110" t="s">
        <v>233</v>
      </c>
      <c r="H165" s="110" t="s">
        <v>171</v>
      </c>
      <c r="I165" s="114" t="s">
        <v>172</v>
      </c>
    </row>
    <row r="166" spans="1:9" s="96" customFormat="1" ht="26.25" customHeight="1">
      <c r="A166" s="77">
        <v>68</v>
      </c>
      <c r="B166" s="113" t="s">
        <v>263</v>
      </c>
      <c r="C166" s="47">
        <f t="shared" si="2"/>
        <v>960000</v>
      </c>
      <c r="D166" s="110">
        <v>480</v>
      </c>
      <c r="E166" s="111">
        <v>1900</v>
      </c>
      <c r="F166" s="110" t="s">
        <v>224</v>
      </c>
      <c r="G166" s="110" t="s">
        <v>171</v>
      </c>
      <c r="H166" s="110" t="s">
        <v>171</v>
      </c>
      <c r="I166" s="114" t="s">
        <v>172</v>
      </c>
    </row>
    <row r="167" spans="1:9" s="96" customFormat="1" ht="26.25" customHeight="1">
      <c r="A167" s="77">
        <v>69</v>
      </c>
      <c r="B167" s="113" t="s">
        <v>264</v>
      </c>
      <c r="C167" s="47">
        <f t="shared" si="2"/>
        <v>350000</v>
      </c>
      <c r="D167" s="110">
        <v>175</v>
      </c>
      <c r="E167" s="111">
        <v>1900</v>
      </c>
      <c r="F167" s="110" t="s">
        <v>224</v>
      </c>
      <c r="G167" s="110" t="s">
        <v>171</v>
      </c>
      <c r="H167" s="110" t="s">
        <v>171</v>
      </c>
      <c r="I167" s="114" t="s">
        <v>172</v>
      </c>
    </row>
    <row r="168" spans="1:9" s="96" customFormat="1" ht="26.25" customHeight="1">
      <c r="A168" s="77">
        <v>70</v>
      </c>
      <c r="B168" s="113" t="s">
        <v>265</v>
      </c>
      <c r="C168" s="47">
        <f t="shared" si="2"/>
        <v>346000</v>
      </c>
      <c r="D168" s="110">
        <v>173</v>
      </c>
      <c r="E168" s="111">
        <v>1900</v>
      </c>
      <c r="F168" s="110" t="s">
        <v>224</v>
      </c>
      <c r="G168" s="110" t="s">
        <v>233</v>
      </c>
      <c r="H168" s="110" t="s">
        <v>171</v>
      </c>
      <c r="I168" s="114" t="s">
        <v>172</v>
      </c>
    </row>
    <row r="169" spans="1:9" s="96" customFormat="1" ht="26.25" customHeight="1">
      <c r="A169" s="77">
        <v>71</v>
      </c>
      <c r="B169" s="113" t="s">
        <v>266</v>
      </c>
      <c r="C169" s="47">
        <f t="shared" si="2"/>
        <v>434000</v>
      </c>
      <c r="D169" s="110">
        <v>217</v>
      </c>
      <c r="E169" s="111">
        <v>1900</v>
      </c>
      <c r="F169" s="110" t="s">
        <v>224</v>
      </c>
      <c r="G169" s="110" t="s">
        <v>171</v>
      </c>
      <c r="H169" s="110" t="s">
        <v>171</v>
      </c>
      <c r="I169" s="114" t="s">
        <v>179</v>
      </c>
    </row>
    <row r="170" spans="1:9" s="96" customFormat="1" ht="26.25" customHeight="1">
      <c r="A170" s="77">
        <v>72</v>
      </c>
      <c r="B170" s="113" t="s">
        <v>267</v>
      </c>
      <c r="C170" s="47">
        <f t="shared" si="2"/>
        <v>600000</v>
      </c>
      <c r="D170" s="110">
        <v>300</v>
      </c>
      <c r="E170" s="111">
        <v>1900</v>
      </c>
      <c r="F170" s="110" t="s">
        <v>224</v>
      </c>
      <c r="G170" s="110" t="s">
        <v>171</v>
      </c>
      <c r="H170" s="110" t="s">
        <v>171</v>
      </c>
      <c r="I170" s="114" t="s">
        <v>172</v>
      </c>
    </row>
    <row r="171" spans="1:9" s="96" customFormat="1" ht="26.25" customHeight="1">
      <c r="A171" s="77">
        <v>73</v>
      </c>
      <c r="B171" s="113" t="s">
        <v>268</v>
      </c>
      <c r="C171" s="47">
        <f t="shared" si="2"/>
        <v>518000</v>
      </c>
      <c r="D171" s="110">
        <v>259</v>
      </c>
      <c r="E171" s="111">
        <v>1913</v>
      </c>
      <c r="F171" s="110" t="s">
        <v>224</v>
      </c>
      <c r="G171" s="110" t="s">
        <v>171</v>
      </c>
      <c r="H171" s="110" t="s">
        <v>171</v>
      </c>
      <c r="I171" s="114" t="s">
        <v>179</v>
      </c>
    </row>
    <row r="172" spans="1:9" s="96" customFormat="1" ht="26.25" customHeight="1">
      <c r="A172" s="77">
        <v>74</v>
      </c>
      <c r="B172" s="113" t="s">
        <v>269</v>
      </c>
      <c r="C172" s="47">
        <f t="shared" si="2"/>
        <v>460000</v>
      </c>
      <c r="D172" s="110">
        <v>230</v>
      </c>
      <c r="E172" s="111">
        <v>1900</v>
      </c>
      <c r="F172" s="110" t="s">
        <v>224</v>
      </c>
      <c r="G172" s="110" t="s">
        <v>171</v>
      </c>
      <c r="H172" s="110" t="s">
        <v>171</v>
      </c>
      <c r="I172" s="114" t="s">
        <v>172</v>
      </c>
    </row>
    <row r="173" spans="1:9" s="96" customFormat="1" ht="26.25" customHeight="1">
      <c r="A173" s="77">
        <v>75</v>
      </c>
      <c r="B173" s="113" t="s">
        <v>270</v>
      </c>
      <c r="C173" s="47">
        <f t="shared" si="2"/>
        <v>148000</v>
      </c>
      <c r="D173" s="110">
        <v>74</v>
      </c>
      <c r="E173" s="111">
        <v>1900</v>
      </c>
      <c r="F173" s="110" t="s">
        <v>224</v>
      </c>
      <c r="G173" s="110" t="s">
        <v>171</v>
      </c>
      <c r="H173" s="110" t="s">
        <v>171</v>
      </c>
      <c r="I173" s="114" t="s">
        <v>179</v>
      </c>
    </row>
    <row r="174" spans="1:9" s="96" customFormat="1" ht="26.25" customHeight="1">
      <c r="A174" s="77">
        <v>76</v>
      </c>
      <c r="B174" s="113" t="s">
        <v>271</v>
      </c>
      <c r="C174" s="47">
        <f t="shared" si="2"/>
        <v>304000</v>
      </c>
      <c r="D174" s="110">
        <v>152</v>
      </c>
      <c r="E174" s="111">
        <v>1900</v>
      </c>
      <c r="F174" s="110" t="s">
        <v>224</v>
      </c>
      <c r="G174" s="110" t="s">
        <v>171</v>
      </c>
      <c r="H174" s="110" t="s">
        <v>171</v>
      </c>
      <c r="I174" s="114" t="s">
        <v>182</v>
      </c>
    </row>
    <row r="175" spans="1:9" s="96" customFormat="1" ht="26.25" customHeight="1">
      <c r="A175" s="77">
        <v>77</v>
      </c>
      <c r="B175" s="113" t="s">
        <v>487</v>
      </c>
      <c r="C175" s="47">
        <f t="shared" si="2"/>
        <v>446000</v>
      </c>
      <c r="D175" s="110">
        <v>223</v>
      </c>
      <c r="E175" s="111">
        <v>1880</v>
      </c>
      <c r="F175" s="110" t="s">
        <v>224</v>
      </c>
      <c r="G175" s="110" t="s">
        <v>171</v>
      </c>
      <c r="H175" s="110" t="s">
        <v>171</v>
      </c>
      <c r="I175" s="114" t="s">
        <v>179</v>
      </c>
    </row>
    <row r="176" spans="1:9" s="96" customFormat="1" ht="26.25" customHeight="1">
      <c r="A176" s="77">
        <v>78</v>
      </c>
      <c r="B176" s="113" t="s">
        <v>488</v>
      </c>
      <c r="C176" s="47">
        <f t="shared" si="2"/>
        <v>284000</v>
      </c>
      <c r="D176" s="110">
        <v>142</v>
      </c>
      <c r="E176" s="111">
        <v>1875</v>
      </c>
      <c r="F176" s="110" t="s">
        <v>224</v>
      </c>
      <c r="G176" s="110" t="s">
        <v>171</v>
      </c>
      <c r="H176" s="110" t="s">
        <v>171</v>
      </c>
      <c r="I176" s="114" t="s">
        <v>182</v>
      </c>
    </row>
    <row r="177" spans="1:9" s="96" customFormat="1" ht="26.25" customHeight="1" thickBot="1">
      <c r="A177" s="77">
        <v>79</v>
      </c>
      <c r="B177" s="57" t="s">
        <v>460</v>
      </c>
      <c r="C177" s="47">
        <v>122466.87</v>
      </c>
      <c r="D177" s="42"/>
      <c r="E177" s="78"/>
      <c r="F177" s="79"/>
      <c r="G177" s="79"/>
      <c r="H177" s="79"/>
      <c r="I177" s="84"/>
    </row>
    <row r="178" spans="1:9" s="96" customFormat="1" ht="26.25" customHeight="1" thickBot="1" thickTop="1">
      <c r="A178" s="77">
        <v>80</v>
      </c>
      <c r="B178" s="57" t="s">
        <v>461</v>
      </c>
      <c r="C178" s="47">
        <v>32356.5</v>
      </c>
      <c r="D178" s="42"/>
      <c r="E178" s="78"/>
      <c r="F178" s="79"/>
      <c r="G178" s="79"/>
      <c r="H178" s="79"/>
      <c r="I178" s="84"/>
    </row>
    <row r="179" spans="1:9" s="96" customFormat="1" ht="26.25" customHeight="1" thickBot="1" thickTop="1">
      <c r="A179" s="77">
        <v>81</v>
      </c>
      <c r="B179" s="57" t="s">
        <v>502</v>
      </c>
      <c r="C179" s="47">
        <v>663060</v>
      </c>
      <c r="D179" s="42">
        <v>331.53</v>
      </c>
      <c r="E179" s="78" t="s">
        <v>503</v>
      </c>
      <c r="F179" s="79" t="s">
        <v>169</v>
      </c>
      <c r="G179" s="79" t="s">
        <v>171</v>
      </c>
      <c r="H179" s="79" t="s">
        <v>171</v>
      </c>
      <c r="I179" s="84" t="s">
        <v>504</v>
      </c>
    </row>
    <row r="180" spans="1:9" s="96" customFormat="1" ht="26.25" customHeight="1" thickBot="1" thickTop="1">
      <c r="A180" s="77">
        <v>82</v>
      </c>
      <c r="B180" s="57" t="s">
        <v>273</v>
      </c>
      <c r="C180" s="41">
        <f>2414.5+3200+1399+3493+2583+1549</f>
        <v>14638.5</v>
      </c>
      <c r="D180" s="42"/>
      <c r="E180" s="78"/>
      <c r="F180" s="79"/>
      <c r="G180" s="79"/>
      <c r="H180" s="79"/>
      <c r="I180" s="84"/>
    </row>
    <row r="181" spans="1:9" s="96" customFormat="1" ht="26.25" customHeight="1" thickBot="1" thickTop="1">
      <c r="A181" s="77">
        <v>83</v>
      </c>
      <c r="B181" s="59" t="s">
        <v>336</v>
      </c>
      <c r="C181" s="41">
        <v>33522.13</v>
      </c>
      <c r="D181" s="42"/>
      <c r="E181" s="78"/>
      <c r="F181" s="79"/>
      <c r="G181" s="79"/>
      <c r="H181" s="79"/>
      <c r="I181" s="84"/>
    </row>
    <row r="182" spans="1:9" s="96" customFormat="1" ht="26.25" customHeight="1" thickBot="1" thickTop="1">
      <c r="A182" s="100">
        <v>84</v>
      </c>
      <c r="B182" s="82" t="s">
        <v>15</v>
      </c>
      <c r="C182" s="49">
        <v>132416.66</v>
      </c>
      <c r="D182" s="50"/>
      <c r="E182" s="83"/>
      <c r="F182" s="84"/>
      <c r="G182" s="84"/>
      <c r="H182" s="84"/>
      <c r="I182" s="84"/>
    </row>
    <row r="183" ht="26.25" customHeight="1" thickTop="1">
      <c r="C183" s="102">
        <f>SUM(C99:C182)</f>
        <v>30332360.66</v>
      </c>
    </row>
    <row r="185" spans="3:4" ht="26.25" customHeight="1">
      <c r="C185" s="115"/>
      <c r="D185" s="115"/>
    </row>
    <row r="186" ht="26.25" customHeight="1">
      <c r="C186" s="102"/>
    </row>
    <row r="187" ht="26.25" customHeight="1">
      <c r="E187" s="102"/>
    </row>
  </sheetData>
  <sheetProtection/>
  <mergeCells count="8">
    <mergeCell ref="F82:I82"/>
    <mergeCell ref="F90:I90"/>
    <mergeCell ref="F97:I97"/>
    <mergeCell ref="F1:I1"/>
    <mergeCell ref="F26:I26"/>
    <mergeCell ref="F37:I37"/>
    <mergeCell ref="F57:I57"/>
    <mergeCell ref="F71:I71"/>
  </mergeCells>
  <printOptions/>
  <pageMargins left="0.7" right="0.7" top="0.75" bottom="0.75" header="0.3" footer="0.3"/>
  <pageSetup fitToHeight="0" fitToWidth="1" horizontalDpi="600" verticalDpi="600" orientation="portrait" paperSize="9" scale="36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G73"/>
  <sheetViews>
    <sheetView zoomScale="120" zoomScaleNormal="120" zoomScalePageLayoutView="0" workbookViewId="0" topLeftCell="A1">
      <pane ySplit="2" topLeftCell="A51" activePane="bottomLeft" state="frozen"/>
      <selection pane="topLeft" activeCell="A1" sqref="A1"/>
      <selection pane="bottomLeft" activeCell="E57" sqref="E57"/>
    </sheetView>
  </sheetViews>
  <sheetFormatPr defaultColWidth="9.140625" defaultRowHeight="15"/>
  <cols>
    <col min="1" max="1" width="3.8515625" style="2" bestFit="1" customWidth="1"/>
    <col min="2" max="2" width="35.8515625" style="2" bestFit="1" customWidth="1"/>
    <col min="3" max="3" width="25.421875" style="2" customWidth="1"/>
    <col min="4" max="4" width="9.140625" style="2" customWidth="1"/>
    <col min="5" max="5" width="21.28125" style="2" customWidth="1"/>
    <col min="6" max="6" width="9.140625" style="2" customWidth="1"/>
    <col min="7" max="7" width="10.28125" style="2" bestFit="1" customWidth="1"/>
    <col min="8" max="16384" width="9.140625" style="2" customWidth="1"/>
  </cols>
  <sheetData>
    <row r="2" spans="1:4" s="60" customFormat="1" ht="36" customHeight="1">
      <c r="A2" s="12" t="s">
        <v>0</v>
      </c>
      <c r="B2" s="11" t="s">
        <v>14</v>
      </c>
      <c r="C2" s="13" t="s">
        <v>16</v>
      </c>
      <c r="D2" s="5"/>
    </row>
    <row r="3" spans="1:3" ht="14.25">
      <c r="A3" s="230" t="s">
        <v>25</v>
      </c>
      <c r="B3" s="230"/>
      <c r="C3" s="230"/>
    </row>
    <row r="4" spans="1:3" ht="14.25">
      <c r="A4" s="231" t="s">
        <v>50</v>
      </c>
      <c r="B4" s="231"/>
      <c r="C4" s="231"/>
    </row>
    <row r="5" spans="1:3" ht="14.25">
      <c r="A5" s="4" t="s">
        <v>1</v>
      </c>
      <c r="B5" s="1" t="s">
        <v>17</v>
      </c>
      <c r="C5" s="116">
        <f>4926+1799+1799+5731.06+8464.5+5491.63+3617.68+5491.57+4518.52+5225.65+12935</f>
        <v>59999.61000000001</v>
      </c>
    </row>
    <row r="6" spans="1:7" ht="14.25">
      <c r="A6" s="4" t="s">
        <v>2</v>
      </c>
      <c r="B6" s="3" t="s">
        <v>19</v>
      </c>
      <c r="C6" s="116">
        <v>25407.08</v>
      </c>
      <c r="E6" s="14"/>
      <c r="G6" s="14"/>
    </row>
    <row r="7" spans="1:3" ht="14.25">
      <c r="A7" s="4" t="s">
        <v>3</v>
      </c>
      <c r="B7" s="3" t="s">
        <v>334</v>
      </c>
      <c r="C7" s="116">
        <f>29003.79+9474.49+8100</f>
        <v>46578.28</v>
      </c>
    </row>
    <row r="8" spans="1:3" ht="14.25">
      <c r="A8" s="4" t="s">
        <v>4</v>
      </c>
      <c r="B8" s="1" t="s">
        <v>18</v>
      </c>
      <c r="C8" s="122">
        <f>3340.9+3799.92+23000</f>
        <v>30140.82</v>
      </c>
    </row>
    <row r="9" spans="1:3" ht="14.25">
      <c r="A9" s="4" t="s">
        <v>5</v>
      </c>
      <c r="B9" s="1" t="s">
        <v>335</v>
      </c>
      <c r="C9" s="123">
        <v>35063.75</v>
      </c>
    </row>
    <row r="10" spans="1:3" ht="14.25">
      <c r="A10" s="230" t="s">
        <v>30</v>
      </c>
      <c r="B10" s="230"/>
      <c r="C10" s="230"/>
    </row>
    <row r="11" spans="1:3" ht="14.25">
      <c r="A11" s="231" t="s">
        <v>50</v>
      </c>
      <c r="B11" s="231"/>
      <c r="C11" s="231"/>
    </row>
    <row r="12" spans="1:3" ht="14.25">
      <c r="A12" s="4" t="s">
        <v>1</v>
      </c>
      <c r="B12" s="1" t="s">
        <v>17</v>
      </c>
      <c r="C12" s="9">
        <v>86654.67</v>
      </c>
    </row>
    <row r="13" spans="1:3" ht="14.25">
      <c r="A13" s="4" t="s">
        <v>2</v>
      </c>
      <c r="B13" s="3" t="s">
        <v>19</v>
      </c>
      <c r="C13" s="9">
        <v>12609.42</v>
      </c>
    </row>
    <row r="14" spans="1:3" ht="14.25">
      <c r="A14" s="4" t="s">
        <v>3</v>
      </c>
      <c r="B14" s="1" t="s">
        <v>18</v>
      </c>
      <c r="C14" s="124">
        <v>50042</v>
      </c>
    </row>
    <row r="15" spans="1:3" ht="14.25">
      <c r="A15" s="4" t="s">
        <v>4</v>
      </c>
      <c r="B15" s="1" t="s">
        <v>33</v>
      </c>
      <c r="C15" s="124">
        <v>300</v>
      </c>
    </row>
    <row r="16" spans="1:3" ht="14.25">
      <c r="A16" s="4" t="s">
        <v>5</v>
      </c>
      <c r="B16" s="1" t="s">
        <v>464</v>
      </c>
      <c r="C16" s="124">
        <v>450</v>
      </c>
    </row>
    <row r="17" spans="1:3" ht="14.25">
      <c r="A17" s="4" t="s">
        <v>6</v>
      </c>
      <c r="B17" s="1" t="s">
        <v>465</v>
      </c>
      <c r="C17" s="124">
        <v>3346</v>
      </c>
    </row>
    <row r="18" spans="1:3" ht="14.25">
      <c r="A18" s="230" t="s">
        <v>52</v>
      </c>
      <c r="B18" s="230"/>
      <c r="C18" s="230"/>
    </row>
    <row r="19" spans="1:3" ht="14.25">
      <c r="A19" s="231" t="s">
        <v>50</v>
      </c>
      <c r="B19" s="231"/>
      <c r="C19" s="231"/>
    </row>
    <row r="20" spans="1:3" ht="14.25">
      <c r="A20" s="4" t="s">
        <v>1</v>
      </c>
      <c r="B20" s="1" t="s">
        <v>17</v>
      </c>
      <c r="C20" s="153">
        <v>8843.1</v>
      </c>
    </row>
    <row r="21" spans="1:3" ht="14.25">
      <c r="A21" s="4" t="s">
        <v>2</v>
      </c>
      <c r="B21" s="3" t="s">
        <v>42</v>
      </c>
      <c r="C21" s="153">
        <v>18608.88</v>
      </c>
    </row>
    <row r="22" spans="1:3" ht="14.25">
      <c r="A22" s="4" t="s">
        <v>3</v>
      </c>
      <c r="B22" s="1" t="s">
        <v>18</v>
      </c>
      <c r="C22" s="154">
        <v>10422.19</v>
      </c>
    </row>
    <row r="23" spans="1:3" ht="14.25">
      <c r="A23" s="4"/>
      <c r="B23" s="1" t="s">
        <v>214</v>
      </c>
      <c r="C23" s="124">
        <v>15247.08</v>
      </c>
    </row>
    <row r="24" spans="1:3" ht="14.25">
      <c r="A24" s="230" t="s">
        <v>43</v>
      </c>
      <c r="B24" s="230"/>
      <c r="C24" s="230"/>
    </row>
    <row r="25" spans="1:3" ht="14.25">
      <c r="A25" s="232" t="s">
        <v>50</v>
      </c>
      <c r="B25" s="232"/>
      <c r="C25" s="232"/>
    </row>
    <row r="26" spans="1:5" ht="14.25">
      <c r="A26" s="10" t="s">
        <v>1</v>
      </c>
      <c r="B26" s="7" t="s">
        <v>17</v>
      </c>
      <c r="C26" s="8">
        <v>136617</v>
      </c>
      <c r="E26" s="14"/>
    </row>
    <row r="27" spans="1:5" ht="14.25">
      <c r="A27" s="10">
        <v>2</v>
      </c>
      <c r="B27" s="7" t="s">
        <v>19</v>
      </c>
      <c r="C27" s="8">
        <v>21710</v>
      </c>
      <c r="E27" s="14"/>
    </row>
    <row r="28" spans="1:5" ht="14.25">
      <c r="A28" s="10">
        <v>3</v>
      </c>
      <c r="B28" s="7" t="s">
        <v>44</v>
      </c>
      <c r="C28" s="8">
        <v>35226</v>
      </c>
      <c r="E28" s="14"/>
    </row>
    <row r="29" spans="1:3" ht="14.25">
      <c r="A29" s="10">
        <v>4</v>
      </c>
      <c r="B29" s="7" t="s">
        <v>18</v>
      </c>
      <c r="C29" s="124">
        <v>31580</v>
      </c>
    </row>
    <row r="30" spans="1:3" ht="14.25">
      <c r="A30" s="10">
        <v>5</v>
      </c>
      <c r="B30" s="7" t="s">
        <v>58</v>
      </c>
      <c r="C30" s="124">
        <v>36439</v>
      </c>
    </row>
    <row r="31" spans="1:3" ht="14.25">
      <c r="A31" s="230" t="s">
        <v>27</v>
      </c>
      <c r="B31" s="230"/>
      <c r="C31" s="230"/>
    </row>
    <row r="32" spans="1:3" ht="14.25">
      <c r="A32" s="231" t="s">
        <v>50</v>
      </c>
      <c r="B32" s="231"/>
      <c r="C32" s="231"/>
    </row>
    <row r="33" spans="1:3" ht="14.25">
      <c r="A33" s="4" t="s">
        <v>1</v>
      </c>
      <c r="B33" s="1" t="s">
        <v>17</v>
      </c>
      <c r="C33" s="9">
        <v>32448.76</v>
      </c>
    </row>
    <row r="34" spans="1:5" ht="14.25">
      <c r="A34" s="4" t="s">
        <v>2</v>
      </c>
      <c r="B34" s="3" t="s">
        <v>19</v>
      </c>
      <c r="C34" s="9">
        <v>7464</v>
      </c>
      <c r="E34" s="14"/>
    </row>
    <row r="35" spans="1:3" ht="14.25">
      <c r="A35" s="4" t="s">
        <v>3</v>
      </c>
      <c r="B35" s="3" t="s">
        <v>110</v>
      </c>
      <c r="C35" s="9">
        <v>8454</v>
      </c>
    </row>
    <row r="36" spans="1:3" ht="14.25">
      <c r="A36" s="4">
        <v>4</v>
      </c>
      <c r="B36" s="3" t="s">
        <v>506</v>
      </c>
      <c r="C36" s="9">
        <v>6000</v>
      </c>
    </row>
    <row r="37" spans="1:3" ht="14.25">
      <c r="A37" s="4">
        <v>5</v>
      </c>
      <c r="B37" s="3" t="s">
        <v>334</v>
      </c>
      <c r="C37" s="9">
        <v>38793</v>
      </c>
    </row>
    <row r="38" spans="1:3" ht="14.25">
      <c r="A38" s="4">
        <v>6</v>
      </c>
      <c r="B38" s="1" t="s">
        <v>18</v>
      </c>
      <c r="C38" s="124">
        <v>20877.77</v>
      </c>
    </row>
    <row r="39" spans="1:3" ht="14.25">
      <c r="A39" s="230" t="s">
        <v>41</v>
      </c>
      <c r="B39" s="230"/>
      <c r="C39" s="230"/>
    </row>
    <row r="40" spans="1:3" ht="14.25">
      <c r="A40" s="231" t="s">
        <v>50</v>
      </c>
      <c r="B40" s="231"/>
      <c r="C40" s="231"/>
    </row>
    <row r="41" spans="1:3" ht="14.25">
      <c r="A41" s="4" t="s">
        <v>1</v>
      </c>
      <c r="B41" s="1" t="s">
        <v>17</v>
      </c>
      <c r="C41" s="9">
        <v>31881.84</v>
      </c>
    </row>
    <row r="42" spans="1:3" ht="14.25">
      <c r="A42" s="4"/>
      <c r="B42" s="3" t="s">
        <v>110</v>
      </c>
      <c r="C42" s="9">
        <v>8440</v>
      </c>
    </row>
    <row r="43" spans="1:3" ht="14.25">
      <c r="A43" s="4"/>
      <c r="B43" s="1" t="s">
        <v>111</v>
      </c>
      <c r="C43" s="9">
        <v>3190</v>
      </c>
    </row>
    <row r="44" spans="1:3" ht="14.25">
      <c r="A44" s="4" t="s">
        <v>2</v>
      </c>
      <c r="B44" s="1" t="s">
        <v>18</v>
      </c>
      <c r="C44" s="124">
        <v>13337.86</v>
      </c>
    </row>
    <row r="45" spans="1:3" ht="14.25">
      <c r="A45" s="230" t="s">
        <v>77</v>
      </c>
      <c r="B45" s="230"/>
      <c r="C45" s="230"/>
    </row>
    <row r="46" spans="1:3" ht="14.25">
      <c r="A46" s="231" t="s">
        <v>50</v>
      </c>
      <c r="B46" s="231"/>
      <c r="C46" s="231"/>
    </row>
    <row r="47" spans="1:3" ht="14.25">
      <c r="A47" s="4" t="s">
        <v>1</v>
      </c>
      <c r="B47" s="1" t="s">
        <v>17</v>
      </c>
      <c r="C47" s="124">
        <v>61936</v>
      </c>
    </row>
    <row r="48" spans="1:3" ht="14.25">
      <c r="A48" s="4"/>
      <c r="B48" s="1" t="s">
        <v>18</v>
      </c>
      <c r="C48" s="123">
        <v>1631</v>
      </c>
    </row>
    <row r="49" spans="1:3" ht="14.25">
      <c r="A49" s="233" t="s">
        <v>35</v>
      </c>
      <c r="B49" s="233"/>
      <c r="C49" s="233"/>
    </row>
    <row r="50" spans="1:3" ht="14.25">
      <c r="A50" s="231" t="s">
        <v>59</v>
      </c>
      <c r="B50" s="231"/>
      <c r="C50" s="231"/>
    </row>
    <row r="51" spans="1:3" ht="14.25">
      <c r="A51" s="181"/>
      <c r="B51" s="181" t="s">
        <v>516</v>
      </c>
      <c r="C51" s="181" t="s">
        <v>519</v>
      </c>
    </row>
    <row r="52" spans="1:3" ht="14.25">
      <c r="A52" s="181"/>
      <c r="B52" s="181" t="s">
        <v>517</v>
      </c>
      <c r="C52" s="181"/>
    </row>
    <row r="53" spans="1:3" ht="14.25">
      <c r="A53" s="181">
        <v>1</v>
      </c>
      <c r="B53" s="182" t="s">
        <v>518</v>
      </c>
      <c r="C53" s="181" t="s">
        <v>521</v>
      </c>
    </row>
    <row r="54" spans="1:5" ht="14.25">
      <c r="A54" s="4">
        <v>2</v>
      </c>
      <c r="B54" s="3" t="s">
        <v>215</v>
      </c>
      <c r="C54" s="9">
        <v>8532</v>
      </c>
      <c r="E54" s="14"/>
    </row>
    <row r="55" spans="1:5" ht="14.25">
      <c r="A55" s="4">
        <v>3</v>
      </c>
      <c r="B55" s="3" t="s">
        <v>38</v>
      </c>
      <c r="C55" s="9">
        <v>26750</v>
      </c>
      <c r="E55" s="14"/>
    </row>
    <row r="56" spans="1:5" ht="14.25">
      <c r="A56" s="4">
        <v>4</v>
      </c>
      <c r="B56" s="3" t="s">
        <v>37</v>
      </c>
      <c r="C56" s="9">
        <v>39590</v>
      </c>
      <c r="E56" s="14"/>
    </row>
    <row r="57" spans="1:5" ht="14.25">
      <c r="A57" s="4">
        <v>5</v>
      </c>
      <c r="B57" s="3" t="s">
        <v>520</v>
      </c>
      <c r="C57" s="9">
        <v>8100</v>
      </c>
      <c r="E57" s="14"/>
    </row>
    <row r="58" spans="1:5" ht="14.25">
      <c r="A58" s="231" t="s">
        <v>60</v>
      </c>
      <c r="B58" s="231"/>
      <c r="C58" s="231"/>
      <c r="E58" s="14"/>
    </row>
    <row r="59" spans="1:3" ht="14.25">
      <c r="A59" s="4" t="s">
        <v>1</v>
      </c>
      <c r="B59" s="3" t="s">
        <v>36</v>
      </c>
      <c r="C59" s="9">
        <v>388998.5</v>
      </c>
    </row>
    <row r="60" spans="1:3" ht="14.25">
      <c r="A60" s="4" t="s">
        <v>2</v>
      </c>
      <c r="B60" s="3" t="s">
        <v>37</v>
      </c>
      <c r="C60" s="9">
        <v>39590</v>
      </c>
    </row>
    <row r="61" spans="1:3" ht="14.25">
      <c r="A61" s="4" t="s">
        <v>3</v>
      </c>
      <c r="B61" s="3" t="s">
        <v>38</v>
      </c>
      <c r="C61" s="9">
        <v>26750</v>
      </c>
    </row>
    <row r="62" spans="1:3" ht="14.25">
      <c r="A62" s="230" t="s">
        <v>515</v>
      </c>
      <c r="B62" s="230"/>
      <c r="C62" s="230"/>
    </row>
    <row r="63" spans="1:3" ht="14.25">
      <c r="A63" s="231" t="s">
        <v>50</v>
      </c>
      <c r="B63" s="231"/>
      <c r="C63" s="231"/>
    </row>
    <row r="64" spans="1:3" ht="14.25">
      <c r="A64" s="4" t="s">
        <v>1</v>
      </c>
      <c r="B64" s="1" t="s">
        <v>17</v>
      </c>
      <c r="C64" s="9">
        <f>10640+1794+2063</f>
        <v>14497</v>
      </c>
    </row>
    <row r="65" spans="1:3" ht="14.25">
      <c r="A65" s="4" t="s">
        <v>2</v>
      </c>
      <c r="B65" s="3" t="s">
        <v>24</v>
      </c>
      <c r="C65" s="9">
        <v>5232</v>
      </c>
    </row>
    <row r="66" spans="1:3" ht="14.25">
      <c r="A66" s="4" t="s">
        <v>3</v>
      </c>
      <c r="B66" s="1" t="s">
        <v>18</v>
      </c>
      <c r="C66" s="124">
        <v>1817</v>
      </c>
    </row>
    <row r="72" ht="14.25">
      <c r="C72" s="14">
        <f>SUM(C5:C7,C9,C12:C13,C20:C21,C26:C28,C33:C35,C41:C43,C48,C54:C57,C59:C61,C64:C65)</f>
        <v>1138866.8900000001</v>
      </c>
    </row>
    <row r="73" ht="14.25">
      <c r="C73" s="14">
        <f>SUM(C66,C47,C44,C38,C29:C30,C22:C23,C14:C17,C8)</f>
        <v>275935.72</v>
      </c>
    </row>
  </sheetData>
  <sheetProtection/>
  <mergeCells count="19">
    <mergeCell ref="A40:C40"/>
    <mergeCell ref="A32:C32"/>
    <mergeCell ref="A19:C19"/>
    <mergeCell ref="A62:C62"/>
    <mergeCell ref="A63:C63"/>
    <mergeCell ref="A58:C58"/>
    <mergeCell ref="A31:C31"/>
    <mergeCell ref="A50:C50"/>
    <mergeCell ref="A49:C49"/>
    <mergeCell ref="A3:C3"/>
    <mergeCell ref="A4:C4"/>
    <mergeCell ref="A10:C10"/>
    <mergeCell ref="A11:C11"/>
    <mergeCell ref="A18:C18"/>
    <mergeCell ref="A46:C46"/>
    <mergeCell ref="A39:C39"/>
    <mergeCell ref="A45:C45"/>
    <mergeCell ref="A24:C24"/>
    <mergeCell ref="A25:C2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3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14.57421875" style="25" bestFit="1" customWidth="1"/>
    <col min="2" max="2" width="17.421875" style="25" bestFit="1" customWidth="1"/>
    <col min="3" max="3" width="12.57421875" style="25" bestFit="1" customWidth="1"/>
    <col min="4" max="4" width="21.57421875" style="25" bestFit="1" customWidth="1"/>
    <col min="5" max="5" width="19.140625" style="25" customWidth="1"/>
    <col min="6" max="16384" width="9.140625" style="25" customWidth="1"/>
  </cols>
  <sheetData>
    <row r="2" spans="1:5" ht="14.25">
      <c r="A2" s="61" t="s">
        <v>112</v>
      </c>
      <c r="B2" s="61" t="s">
        <v>119</v>
      </c>
      <c r="C2" s="61" t="s">
        <v>120</v>
      </c>
      <c r="D2" s="61" t="s">
        <v>121</v>
      </c>
      <c r="E2" s="61" t="s">
        <v>122</v>
      </c>
    </row>
    <row r="3" spans="1:5" ht="15">
      <c r="A3" s="62" t="s">
        <v>115</v>
      </c>
      <c r="B3" s="63" t="s">
        <v>116</v>
      </c>
      <c r="C3" s="63">
        <v>2002</v>
      </c>
      <c r="D3" s="64" t="s">
        <v>117</v>
      </c>
      <c r="E3" s="64" t="s">
        <v>118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PageLayoutView="0" workbookViewId="0" topLeftCell="A1">
      <selection activeCell="O14" sqref="O14"/>
    </sheetView>
  </sheetViews>
  <sheetFormatPr defaultColWidth="9.140625" defaultRowHeight="15"/>
  <cols>
    <col min="1" max="1" width="3.8515625" style="0" bestFit="1" customWidth="1"/>
    <col min="2" max="2" width="26.00390625" style="0" customWidth="1"/>
    <col min="3" max="3" width="10.00390625" style="0" bestFit="1" customWidth="1"/>
    <col min="4" max="4" width="14.140625" style="0" customWidth="1"/>
    <col min="5" max="5" width="14.57421875" style="0" customWidth="1"/>
    <col min="6" max="6" width="9.140625" style="0" bestFit="1" customWidth="1"/>
    <col min="7" max="7" width="6.421875" style="0" customWidth="1"/>
    <col min="8" max="8" width="7.421875" style="0" customWidth="1"/>
    <col min="9" max="9" width="5.7109375" style="0" bestFit="1" customWidth="1"/>
    <col min="10" max="10" width="20.57421875" style="0" bestFit="1" customWidth="1"/>
    <col min="11" max="11" width="14.421875" style="0" bestFit="1" customWidth="1"/>
    <col min="12" max="12" width="14.57421875" style="278" bestFit="1" customWidth="1"/>
    <col min="13" max="13" width="14.57421875" style="279" bestFit="1" customWidth="1"/>
  </cols>
  <sheetData>
    <row r="1" spans="1:13" ht="39">
      <c r="A1" s="255" t="s">
        <v>0</v>
      </c>
      <c r="B1" s="255" t="s">
        <v>755</v>
      </c>
      <c r="C1" s="255" t="s">
        <v>756</v>
      </c>
      <c r="D1" s="255" t="s">
        <v>757</v>
      </c>
      <c r="E1" s="255" t="s">
        <v>112</v>
      </c>
      <c r="F1" s="255" t="s">
        <v>758</v>
      </c>
      <c r="G1" s="255" t="s">
        <v>759</v>
      </c>
      <c r="H1" s="255" t="s">
        <v>760</v>
      </c>
      <c r="I1" s="255" t="s">
        <v>761</v>
      </c>
      <c r="J1" s="256" t="s">
        <v>762</v>
      </c>
      <c r="K1" s="257" t="s">
        <v>763</v>
      </c>
      <c r="L1" s="258" t="s">
        <v>764</v>
      </c>
      <c r="M1" s="259" t="s">
        <v>765</v>
      </c>
    </row>
    <row r="2" spans="1:13" ht="14.25">
      <c r="A2" s="260"/>
      <c r="B2" s="261" t="s">
        <v>113</v>
      </c>
      <c r="C2" s="261"/>
      <c r="D2" s="261"/>
      <c r="E2" s="262"/>
      <c r="F2" s="261"/>
      <c r="G2" s="261"/>
      <c r="H2" s="261"/>
      <c r="I2" s="261"/>
      <c r="J2" s="261"/>
      <c r="K2" s="262"/>
      <c r="L2" s="263"/>
      <c r="M2" s="264"/>
    </row>
    <row r="3" spans="1:13" ht="14.25">
      <c r="A3" s="10" t="s">
        <v>1</v>
      </c>
      <c r="B3" s="10" t="s">
        <v>766</v>
      </c>
      <c r="C3" s="10" t="s">
        <v>767</v>
      </c>
      <c r="D3" s="10" t="s">
        <v>768</v>
      </c>
      <c r="E3" s="265" t="s">
        <v>769</v>
      </c>
      <c r="F3" s="10">
        <v>6842</v>
      </c>
      <c r="G3" s="10" t="s">
        <v>114</v>
      </c>
      <c r="H3" s="10">
        <v>6</v>
      </c>
      <c r="I3" s="10">
        <v>1984</v>
      </c>
      <c r="J3" s="266" t="s">
        <v>770</v>
      </c>
      <c r="K3" s="267" t="s">
        <v>114</v>
      </c>
      <c r="L3" s="286" t="s">
        <v>771</v>
      </c>
      <c r="M3" s="280" t="s">
        <v>772</v>
      </c>
    </row>
    <row r="4" spans="1:13" ht="14.25">
      <c r="A4" s="10" t="s">
        <v>2</v>
      </c>
      <c r="B4" s="10" t="s">
        <v>773</v>
      </c>
      <c r="C4" s="10" t="s">
        <v>774</v>
      </c>
      <c r="D4" s="10" t="s">
        <v>775</v>
      </c>
      <c r="E4" s="265" t="s">
        <v>776</v>
      </c>
      <c r="F4" s="10">
        <v>2637</v>
      </c>
      <c r="G4" s="266" t="s">
        <v>114</v>
      </c>
      <c r="H4" s="10">
        <v>5</v>
      </c>
      <c r="I4" s="10">
        <v>2009</v>
      </c>
      <c r="J4" s="266" t="s">
        <v>777</v>
      </c>
      <c r="K4" s="267" t="s">
        <v>114</v>
      </c>
      <c r="L4" s="286" t="s">
        <v>778</v>
      </c>
      <c r="M4" s="280" t="s">
        <v>779</v>
      </c>
    </row>
    <row r="5" spans="1:13" ht="14.25">
      <c r="A5" s="10" t="s">
        <v>3</v>
      </c>
      <c r="B5" s="10" t="s">
        <v>780</v>
      </c>
      <c r="C5" s="10" t="s">
        <v>774</v>
      </c>
      <c r="D5" s="10" t="s">
        <v>781</v>
      </c>
      <c r="E5" s="265" t="s">
        <v>769</v>
      </c>
      <c r="F5" s="10">
        <v>2637</v>
      </c>
      <c r="G5" s="10" t="s">
        <v>114</v>
      </c>
      <c r="H5" s="10">
        <v>7</v>
      </c>
      <c r="I5" s="10">
        <v>2009</v>
      </c>
      <c r="J5" s="266" t="s">
        <v>782</v>
      </c>
      <c r="K5" s="267" t="s">
        <v>114</v>
      </c>
      <c r="L5" s="286" t="s">
        <v>783</v>
      </c>
      <c r="M5" s="280" t="s">
        <v>784</v>
      </c>
    </row>
    <row r="6" spans="1:13" ht="14.25">
      <c r="A6" s="10" t="s">
        <v>4</v>
      </c>
      <c r="B6" s="10" t="s">
        <v>785</v>
      </c>
      <c r="C6" s="10" t="s">
        <v>786</v>
      </c>
      <c r="D6" s="268" t="s">
        <v>787</v>
      </c>
      <c r="E6" s="265" t="s">
        <v>769</v>
      </c>
      <c r="F6" s="10">
        <v>6842</v>
      </c>
      <c r="G6" s="10">
        <v>3000</v>
      </c>
      <c r="H6" s="10">
        <v>6</v>
      </c>
      <c r="I6" s="10">
        <v>1987</v>
      </c>
      <c r="J6" s="266" t="s">
        <v>788</v>
      </c>
      <c r="K6" s="267" t="s">
        <v>114</v>
      </c>
      <c r="L6" s="286" t="s">
        <v>783</v>
      </c>
      <c r="M6" s="280" t="s">
        <v>789</v>
      </c>
    </row>
    <row r="7" spans="1:13" ht="14.25" customHeight="1">
      <c r="A7" s="10" t="s">
        <v>6</v>
      </c>
      <c r="B7" s="10" t="s">
        <v>791</v>
      </c>
      <c r="C7" s="10" t="s">
        <v>792</v>
      </c>
      <c r="D7" s="10" t="s">
        <v>793</v>
      </c>
      <c r="E7" s="265" t="s">
        <v>776</v>
      </c>
      <c r="F7" s="10">
        <v>2198</v>
      </c>
      <c r="G7" s="10" t="s">
        <v>114</v>
      </c>
      <c r="H7" s="10">
        <v>5</v>
      </c>
      <c r="I7" s="10">
        <v>2012</v>
      </c>
      <c r="J7" s="266" t="s">
        <v>794</v>
      </c>
      <c r="K7" s="267">
        <v>180000</v>
      </c>
      <c r="L7" s="286" t="s">
        <v>795</v>
      </c>
      <c r="M7" s="280" t="s">
        <v>796</v>
      </c>
    </row>
    <row r="8" spans="1:13" ht="14.25" customHeight="1">
      <c r="A8" s="10" t="s">
        <v>7</v>
      </c>
      <c r="B8" s="10" t="s">
        <v>797</v>
      </c>
      <c r="C8" s="10" t="s">
        <v>767</v>
      </c>
      <c r="D8" s="10">
        <v>244</v>
      </c>
      <c r="E8" s="265" t="s">
        <v>776</v>
      </c>
      <c r="F8" s="10">
        <v>6830</v>
      </c>
      <c r="G8" s="10" t="s">
        <v>114</v>
      </c>
      <c r="H8" s="10">
        <v>6</v>
      </c>
      <c r="I8" s="10">
        <v>1985</v>
      </c>
      <c r="J8" s="266" t="s">
        <v>798</v>
      </c>
      <c r="K8" s="267" t="s">
        <v>114</v>
      </c>
      <c r="L8" s="286" t="s">
        <v>795</v>
      </c>
      <c r="M8" s="281">
        <v>43830</v>
      </c>
    </row>
    <row r="9" spans="1:13" ht="14.25" customHeight="1">
      <c r="A9" s="10" t="s">
        <v>8</v>
      </c>
      <c r="B9" s="10" t="s">
        <v>799</v>
      </c>
      <c r="C9" s="10" t="s">
        <v>767</v>
      </c>
      <c r="D9" s="10">
        <v>266</v>
      </c>
      <c r="E9" s="265" t="s">
        <v>769</v>
      </c>
      <c r="F9" s="10">
        <v>6842</v>
      </c>
      <c r="G9" s="10" t="s">
        <v>114</v>
      </c>
      <c r="H9" s="10">
        <v>6</v>
      </c>
      <c r="I9" s="10">
        <v>1979</v>
      </c>
      <c r="J9" s="266" t="s">
        <v>800</v>
      </c>
      <c r="K9" s="267" t="s">
        <v>114</v>
      </c>
      <c r="L9" s="286" t="s">
        <v>795</v>
      </c>
      <c r="M9" s="280" t="s">
        <v>801</v>
      </c>
    </row>
    <row r="10" spans="1:13" ht="14.25" customHeight="1">
      <c r="A10" s="10" t="s">
        <v>9</v>
      </c>
      <c r="B10" s="10" t="s">
        <v>802</v>
      </c>
      <c r="C10" s="10" t="s">
        <v>767</v>
      </c>
      <c r="D10" s="10" t="s">
        <v>803</v>
      </c>
      <c r="E10" s="265" t="s">
        <v>776</v>
      </c>
      <c r="F10" s="10">
        <v>5730</v>
      </c>
      <c r="G10" s="10" t="s">
        <v>114</v>
      </c>
      <c r="H10" s="10">
        <v>6</v>
      </c>
      <c r="I10" s="10">
        <v>1986</v>
      </c>
      <c r="J10" s="266" t="s">
        <v>804</v>
      </c>
      <c r="K10" s="267" t="s">
        <v>114</v>
      </c>
      <c r="L10" s="286" t="s">
        <v>805</v>
      </c>
      <c r="M10" s="280" t="s">
        <v>789</v>
      </c>
    </row>
    <row r="11" spans="1:13" ht="14.25">
      <c r="A11" s="10" t="s">
        <v>10</v>
      </c>
      <c r="B11" s="10" t="s">
        <v>806</v>
      </c>
      <c r="C11" s="269" t="s">
        <v>807</v>
      </c>
      <c r="D11" s="269" t="s">
        <v>808</v>
      </c>
      <c r="E11" s="265" t="s">
        <v>809</v>
      </c>
      <c r="F11" s="10" t="s">
        <v>114</v>
      </c>
      <c r="G11" s="10">
        <v>625</v>
      </c>
      <c r="H11" s="10" t="s">
        <v>114</v>
      </c>
      <c r="I11" s="10">
        <v>2013</v>
      </c>
      <c r="J11" s="266" t="s">
        <v>810</v>
      </c>
      <c r="K11" s="270" t="s">
        <v>114</v>
      </c>
      <c r="L11" s="287" t="s">
        <v>783</v>
      </c>
      <c r="M11" s="280" t="s">
        <v>811</v>
      </c>
    </row>
    <row r="12" spans="1:13" ht="14.25" customHeight="1">
      <c r="A12" s="10" t="s">
        <v>11</v>
      </c>
      <c r="B12" s="10" t="s">
        <v>812</v>
      </c>
      <c r="C12" s="10" t="s">
        <v>774</v>
      </c>
      <c r="D12" s="10" t="s">
        <v>775</v>
      </c>
      <c r="E12" s="265" t="s">
        <v>769</v>
      </c>
      <c r="F12" s="10">
        <v>2637</v>
      </c>
      <c r="G12" s="10" t="s">
        <v>114</v>
      </c>
      <c r="H12" s="10">
        <v>5</v>
      </c>
      <c r="I12" s="10">
        <v>2009</v>
      </c>
      <c r="J12" s="266" t="s">
        <v>813</v>
      </c>
      <c r="K12" s="267" t="s">
        <v>114</v>
      </c>
      <c r="L12" s="286" t="s">
        <v>814</v>
      </c>
      <c r="M12" s="280" t="s">
        <v>779</v>
      </c>
    </row>
    <row r="13" spans="1:13" ht="14.25" customHeight="1">
      <c r="A13" s="10">
        <v>12</v>
      </c>
      <c r="B13" s="10" t="s">
        <v>815</v>
      </c>
      <c r="C13" s="10" t="s">
        <v>816</v>
      </c>
      <c r="D13" s="10">
        <v>13290</v>
      </c>
      <c r="E13" s="265" t="s">
        <v>769</v>
      </c>
      <c r="F13" s="10">
        <v>6871</v>
      </c>
      <c r="G13" s="10"/>
      <c r="H13" s="10">
        <v>6</v>
      </c>
      <c r="I13" s="10">
        <v>2018</v>
      </c>
      <c r="J13" s="266" t="s">
        <v>817</v>
      </c>
      <c r="K13" s="267">
        <v>841935</v>
      </c>
      <c r="L13" s="286" t="s">
        <v>795</v>
      </c>
      <c r="M13" s="280" t="s">
        <v>818</v>
      </c>
    </row>
    <row r="14" spans="1:13" ht="14.25" customHeight="1">
      <c r="A14" s="284"/>
      <c r="B14" s="284" t="s">
        <v>819</v>
      </c>
      <c r="C14" s="284"/>
      <c r="D14" s="284"/>
      <c r="E14" s="285"/>
      <c r="F14" s="284"/>
      <c r="G14" s="284"/>
      <c r="H14" s="284"/>
      <c r="I14" s="284"/>
      <c r="J14" s="284"/>
      <c r="K14" s="284"/>
      <c r="L14" s="288"/>
      <c r="M14" s="264"/>
    </row>
    <row r="15" spans="1:13" ht="14.25" customHeight="1">
      <c r="A15" s="10" t="s">
        <v>1</v>
      </c>
      <c r="B15" s="10" t="s">
        <v>820</v>
      </c>
      <c r="C15" s="10" t="s">
        <v>821</v>
      </c>
      <c r="D15" s="10">
        <v>469</v>
      </c>
      <c r="E15" s="265" t="s">
        <v>790</v>
      </c>
      <c r="F15" s="10">
        <v>2448</v>
      </c>
      <c r="G15" s="10">
        <v>910</v>
      </c>
      <c r="H15" s="10">
        <v>5</v>
      </c>
      <c r="I15" s="10">
        <v>1985</v>
      </c>
      <c r="J15" s="266" t="s">
        <v>822</v>
      </c>
      <c r="K15" s="267" t="s">
        <v>114</v>
      </c>
      <c r="L15" s="286"/>
      <c r="M15" s="280" t="s">
        <v>823</v>
      </c>
    </row>
    <row r="16" spans="1:13" ht="14.25" customHeight="1">
      <c r="A16" s="10">
        <v>2</v>
      </c>
      <c r="B16" s="10" t="s">
        <v>824</v>
      </c>
      <c r="C16" s="10" t="s">
        <v>825</v>
      </c>
      <c r="D16" s="10" t="s">
        <v>826</v>
      </c>
      <c r="E16" s="265" t="s">
        <v>790</v>
      </c>
      <c r="F16" s="10">
        <v>2299</v>
      </c>
      <c r="G16" s="10">
        <v>1448</v>
      </c>
      <c r="H16" s="10">
        <v>3</v>
      </c>
      <c r="I16" s="10">
        <v>2011</v>
      </c>
      <c r="J16" s="266" t="s">
        <v>827</v>
      </c>
      <c r="K16" s="267"/>
      <c r="L16" s="286"/>
      <c r="M16" s="280" t="s">
        <v>828</v>
      </c>
    </row>
    <row r="17" spans="1:13" ht="14.25">
      <c r="A17" s="284"/>
      <c r="B17" s="284" t="s">
        <v>829</v>
      </c>
      <c r="C17" s="284"/>
      <c r="D17" s="284"/>
      <c r="E17" s="285"/>
      <c r="F17" s="284"/>
      <c r="G17" s="284"/>
      <c r="H17" s="284"/>
      <c r="I17" s="284"/>
      <c r="J17" s="284"/>
      <c r="K17" s="284"/>
      <c r="L17" s="288"/>
      <c r="M17" s="264"/>
    </row>
    <row r="18" spans="1:13" ht="14.25" customHeight="1">
      <c r="A18" s="10">
        <v>1</v>
      </c>
      <c r="B18" s="10" t="s">
        <v>830</v>
      </c>
      <c r="C18" s="10" t="s">
        <v>831</v>
      </c>
      <c r="D18" s="10" t="s">
        <v>114</v>
      </c>
      <c r="E18" s="265" t="s">
        <v>832</v>
      </c>
      <c r="F18" s="10" t="s">
        <v>114</v>
      </c>
      <c r="G18" s="10">
        <v>2000</v>
      </c>
      <c r="H18" s="10" t="s">
        <v>114</v>
      </c>
      <c r="I18" s="10">
        <v>1986</v>
      </c>
      <c r="J18" s="266" t="s">
        <v>833</v>
      </c>
      <c r="K18" s="267" t="s">
        <v>114</v>
      </c>
      <c r="L18" s="286"/>
      <c r="M18" s="280" t="s">
        <v>789</v>
      </c>
    </row>
    <row r="19" spans="1:13" ht="14.25" customHeight="1">
      <c r="A19" s="10">
        <v>2</v>
      </c>
      <c r="B19" s="10" t="s">
        <v>834</v>
      </c>
      <c r="C19" s="10" t="s">
        <v>835</v>
      </c>
      <c r="D19" s="10" t="s">
        <v>836</v>
      </c>
      <c r="E19" s="265" t="s">
        <v>837</v>
      </c>
      <c r="F19" s="10">
        <v>3000</v>
      </c>
      <c r="G19" s="10" t="s">
        <v>114</v>
      </c>
      <c r="H19" s="10">
        <v>1</v>
      </c>
      <c r="I19" s="10">
        <v>1986</v>
      </c>
      <c r="J19" s="266" t="s">
        <v>838</v>
      </c>
      <c r="K19" s="267" t="s">
        <v>114</v>
      </c>
      <c r="L19" s="286"/>
      <c r="M19" s="280" t="s">
        <v>789</v>
      </c>
    </row>
    <row r="20" spans="1:13" ht="14.25">
      <c r="A20" s="10">
        <v>3</v>
      </c>
      <c r="B20" s="271" t="s">
        <v>839</v>
      </c>
      <c r="C20" s="272" t="s">
        <v>840</v>
      </c>
      <c r="D20" s="273" t="s">
        <v>841</v>
      </c>
      <c r="E20" s="274" t="s">
        <v>790</v>
      </c>
      <c r="F20" s="273">
        <v>2198</v>
      </c>
      <c r="G20" s="273" t="s">
        <v>114</v>
      </c>
      <c r="H20" s="273">
        <v>3</v>
      </c>
      <c r="I20" s="273">
        <v>2008</v>
      </c>
      <c r="J20" s="275" t="s">
        <v>842</v>
      </c>
      <c r="K20" s="276">
        <v>34998</v>
      </c>
      <c r="L20" s="287"/>
      <c r="M20" s="280" t="s">
        <v>843</v>
      </c>
    </row>
    <row r="21" spans="1:13" ht="26.25">
      <c r="A21" s="273">
        <v>4</v>
      </c>
      <c r="B21" s="271" t="s">
        <v>844</v>
      </c>
      <c r="C21" s="272" t="s">
        <v>845</v>
      </c>
      <c r="D21" s="273" t="s">
        <v>846</v>
      </c>
      <c r="E21" s="274" t="s">
        <v>847</v>
      </c>
      <c r="F21" s="273" t="s">
        <v>114</v>
      </c>
      <c r="G21" s="273">
        <v>3000</v>
      </c>
      <c r="H21" s="273" t="s">
        <v>114</v>
      </c>
      <c r="I21" s="273">
        <v>2016</v>
      </c>
      <c r="J21" s="275" t="s">
        <v>848</v>
      </c>
      <c r="K21" s="277" t="s">
        <v>114</v>
      </c>
      <c r="L21" s="287"/>
      <c r="M21" s="280" t="s">
        <v>849</v>
      </c>
    </row>
    <row r="22" spans="1:13" ht="14.25">
      <c r="A22" s="273">
        <v>5</v>
      </c>
      <c r="B22" s="271" t="s">
        <v>850</v>
      </c>
      <c r="C22" s="272" t="s">
        <v>851</v>
      </c>
      <c r="D22" s="273" t="s">
        <v>852</v>
      </c>
      <c r="E22" s="274" t="s">
        <v>790</v>
      </c>
      <c r="F22" s="273">
        <v>2287</v>
      </c>
      <c r="G22" s="273">
        <v>1455</v>
      </c>
      <c r="H22" s="273">
        <v>7</v>
      </c>
      <c r="I22" s="273">
        <v>2016</v>
      </c>
      <c r="J22" s="275" t="s">
        <v>853</v>
      </c>
      <c r="K22" s="276">
        <v>81000</v>
      </c>
      <c r="L22" s="287"/>
      <c r="M22" s="280" t="s">
        <v>854</v>
      </c>
    </row>
    <row r="23" spans="1:13" ht="26.25">
      <c r="A23" s="273">
        <v>6</v>
      </c>
      <c r="B23" s="271" t="s">
        <v>855</v>
      </c>
      <c r="C23" s="272" t="s">
        <v>856</v>
      </c>
      <c r="D23" s="273" t="s">
        <v>857</v>
      </c>
      <c r="E23" s="274" t="s">
        <v>847</v>
      </c>
      <c r="F23" s="273" t="s">
        <v>114</v>
      </c>
      <c r="G23" s="273">
        <v>1860</v>
      </c>
      <c r="H23" s="273" t="s">
        <v>114</v>
      </c>
      <c r="I23" s="273">
        <v>2016</v>
      </c>
      <c r="J23" s="275" t="s">
        <v>858</v>
      </c>
      <c r="K23" s="277" t="s">
        <v>114</v>
      </c>
      <c r="L23" s="287"/>
      <c r="M23" s="280" t="s">
        <v>859</v>
      </c>
    </row>
    <row r="24" spans="1:13" ht="14.25">
      <c r="A24" s="273">
        <v>7</v>
      </c>
      <c r="B24" s="271" t="s">
        <v>860</v>
      </c>
      <c r="C24" s="272" t="s">
        <v>861</v>
      </c>
      <c r="D24" s="273">
        <v>9054</v>
      </c>
      <c r="E24" s="274" t="s">
        <v>837</v>
      </c>
      <c r="F24" s="273">
        <v>4400</v>
      </c>
      <c r="G24" s="273"/>
      <c r="H24" s="273">
        <v>1</v>
      </c>
      <c r="I24" s="273">
        <v>2016</v>
      </c>
      <c r="J24" s="275" t="s">
        <v>862</v>
      </c>
      <c r="K24" s="277">
        <v>151000</v>
      </c>
      <c r="L24" s="287"/>
      <c r="M24" s="280" t="s">
        <v>863</v>
      </c>
    </row>
    <row r="25" spans="1:13" ht="26.25">
      <c r="A25" s="273"/>
      <c r="B25" s="271" t="s">
        <v>864</v>
      </c>
      <c r="C25" s="272" t="s">
        <v>835</v>
      </c>
      <c r="D25" s="273" t="s">
        <v>865</v>
      </c>
      <c r="E25" s="274" t="s">
        <v>866</v>
      </c>
      <c r="F25" s="273"/>
      <c r="G25" s="273"/>
      <c r="H25" s="273"/>
      <c r="I25" s="273">
        <v>2016</v>
      </c>
      <c r="J25" s="275" t="s">
        <v>867</v>
      </c>
      <c r="K25" s="277"/>
      <c r="L25" s="287"/>
      <c r="M25" s="280" t="s">
        <v>868</v>
      </c>
    </row>
    <row r="28" spans="11:12" ht="14.25">
      <c r="K28" s="282"/>
      <c r="L28" s="283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16"/>
  <sheetViews>
    <sheetView zoomScalePageLayoutView="0" workbookViewId="0" topLeftCell="A19">
      <selection activeCell="B38" sqref="B38:D38"/>
    </sheetView>
  </sheetViews>
  <sheetFormatPr defaultColWidth="9.140625" defaultRowHeight="15"/>
  <cols>
    <col min="1" max="1" width="4.140625" style="25" customWidth="1"/>
    <col min="2" max="2" width="55.57421875" style="27" bestFit="1" customWidth="1"/>
    <col min="3" max="3" width="32.57421875" style="0" bestFit="1" customWidth="1"/>
    <col min="4" max="4" width="36.28125" style="0" bestFit="1" customWidth="1"/>
  </cols>
  <sheetData>
    <row r="1" spans="1:4" ht="18.75" customHeight="1" thickBot="1">
      <c r="A1" s="15" t="s">
        <v>123</v>
      </c>
      <c r="B1" s="16"/>
      <c r="C1" s="17"/>
      <c r="D1" s="17"/>
    </row>
    <row r="2" spans="1:4" ht="21.75" customHeight="1" thickBot="1" thickTop="1">
      <c r="A2" s="18" t="s">
        <v>0</v>
      </c>
      <c r="B2" s="19" t="s">
        <v>124</v>
      </c>
      <c r="C2" s="20" t="s">
        <v>125</v>
      </c>
      <c r="D2" s="20" t="s">
        <v>126</v>
      </c>
    </row>
    <row r="3" spans="1:4" ht="21.75" customHeight="1" thickBot="1" thickTop="1">
      <c r="A3" s="236">
        <v>1</v>
      </c>
      <c r="B3" s="235" t="s">
        <v>113</v>
      </c>
      <c r="C3" s="235"/>
      <c r="D3" s="235"/>
    </row>
    <row r="4" spans="1:4" ht="40.5" thickBot="1" thickTop="1">
      <c r="A4" s="237"/>
      <c r="B4" s="21" t="str">
        <f>'[1]1. Ogień'!B3</f>
        <v>Budynek urzędu miasta, Lubawka Pl. Wolności 1</v>
      </c>
      <c r="C4" s="22" t="s">
        <v>471</v>
      </c>
      <c r="D4" s="22" t="s">
        <v>507</v>
      </c>
    </row>
    <row r="5" spans="1:4" ht="27" thickBot="1" thickTop="1">
      <c r="A5" s="238"/>
      <c r="B5" s="23" t="s">
        <v>508</v>
      </c>
      <c r="C5" s="22" t="s">
        <v>509</v>
      </c>
      <c r="D5" s="22" t="s">
        <v>338</v>
      </c>
    </row>
    <row r="6" spans="1:4" ht="21.75" customHeight="1" thickBot="1" thickTop="1">
      <c r="A6" s="234">
        <v>2</v>
      </c>
      <c r="B6" s="235" t="str">
        <f>'[1]1. Ogień'!B16</f>
        <v>Miejsko-Gminny Ośrodek Pomocy Społecznej</v>
      </c>
      <c r="C6" s="235"/>
      <c r="D6" s="235"/>
    </row>
    <row r="7" spans="1:4" ht="60" customHeight="1" thickBot="1" thickTop="1">
      <c r="A7" s="234"/>
      <c r="B7" s="167" t="str">
        <f>'[1]1. Ogień'!B18</f>
        <v>Budynek MGOPS, Lubawka ul. Dworcowa 33*</v>
      </c>
      <c r="C7" s="128" t="s">
        <v>470</v>
      </c>
      <c r="D7" s="128" t="s">
        <v>128</v>
      </c>
    </row>
    <row r="8" spans="1:4" ht="64.5" customHeight="1" thickBot="1" thickTop="1">
      <c r="A8" s="239"/>
      <c r="B8" s="170" t="s">
        <v>467</v>
      </c>
      <c r="C8" s="22" t="s">
        <v>469</v>
      </c>
      <c r="D8" s="22" t="s">
        <v>468</v>
      </c>
    </row>
    <row r="9" spans="1:4" ht="21.75" customHeight="1" thickBot="1" thickTop="1">
      <c r="A9" s="234">
        <v>3</v>
      </c>
      <c r="B9" s="240" t="s">
        <v>51</v>
      </c>
      <c r="C9" s="240"/>
      <c r="D9" s="240"/>
    </row>
    <row r="10" spans="1:4" ht="102.75" customHeight="1" thickBot="1" thickTop="1">
      <c r="A10" s="234"/>
      <c r="B10" s="21" t="str">
        <f>'[1]1. Ogień'!B26</f>
        <v>Budynek socjalno-administracyjny stadionu sportowego, Lubawka ul. Przyjaciół Żołnierza 6A**</v>
      </c>
      <c r="C10" s="22" t="s">
        <v>472</v>
      </c>
      <c r="D10" s="22" t="s">
        <v>129</v>
      </c>
    </row>
    <row r="11" spans="1:4" ht="27" thickBot="1" thickTop="1">
      <c r="A11" s="234"/>
      <c r="B11" s="24" t="s">
        <v>130</v>
      </c>
      <c r="C11" s="22" t="s">
        <v>473</v>
      </c>
      <c r="D11" s="22" t="s">
        <v>127</v>
      </c>
    </row>
    <row r="12" spans="1:4" ht="61.5" customHeight="1" thickBot="1" thickTop="1">
      <c r="A12" s="234"/>
      <c r="B12" s="21" t="str">
        <f>'[1]1. Ogień'!B27</f>
        <v>Wiejski dom kultury i filia biblioteki gminnej, Chełmsko Śląskie ul. Rynek 14*</v>
      </c>
      <c r="C12" s="22" t="s">
        <v>472</v>
      </c>
      <c r="D12" s="22" t="s">
        <v>128</v>
      </c>
    </row>
    <row r="13" spans="1:4" ht="61.5" customHeight="1" thickBot="1" thickTop="1">
      <c r="A13" s="234"/>
      <c r="B13" s="21" t="str">
        <f>'[1]1. Ogień'!B28</f>
        <v>Świetlica wiejska, Błażejów 72</v>
      </c>
      <c r="C13" s="22" t="s">
        <v>474</v>
      </c>
      <c r="D13" s="22" t="s">
        <v>128</v>
      </c>
    </row>
    <row r="14" spans="1:4" ht="61.5" customHeight="1" thickBot="1" thickTop="1">
      <c r="A14" s="234"/>
      <c r="B14" s="21" t="str">
        <f>'[1]1. Ogień'!B30</f>
        <v>Świetlica wiejska, Miszkowice 73B</v>
      </c>
      <c r="C14" s="22" t="s">
        <v>132</v>
      </c>
      <c r="D14" s="22" t="s">
        <v>128</v>
      </c>
    </row>
    <row r="15" spans="1:4" ht="61.5" customHeight="1" thickBot="1" thickTop="1">
      <c r="A15" s="234"/>
      <c r="B15" s="24" t="str">
        <f>'[1]1. Ogień'!B33</f>
        <v>Świetlica wiejska (wiejski klub młodzieżowy), Błażkowa dz. nr 20**</v>
      </c>
      <c r="C15" s="22" t="s">
        <v>132</v>
      </c>
      <c r="D15" s="22" t="s">
        <v>128</v>
      </c>
    </row>
    <row r="16" spans="1:4" ht="61.5" customHeight="1" thickBot="1" thickTop="1">
      <c r="A16" s="234"/>
      <c r="B16" s="24" t="str">
        <f>'[1]1. Ogień'!B31</f>
        <v>Świetlica wiejska, Niedamirów 67A</v>
      </c>
      <c r="C16" s="22" t="s">
        <v>132</v>
      </c>
      <c r="D16" s="22" t="s">
        <v>128</v>
      </c>
    </row>
    <row r="17" spans="1:4" ht="61.5" customHeight="1" thickBot="1" thickTop="1">
      <c r="A17" s="234"/>
      <c r="B17" s="24" t="s">
        <v>133</v>
      </c>
      <c r="C17" s="22" t="s">
        <v>131</v>
      </c>
      <c r="D17" s="22" t="s">
        <v>128</v>
      </c>
    </row>
    <row r="18" spans="1:4" ht="61.5" customHeight="1" thickBot="1" thickTop="1">
      <c r="A18" s="234"/>
      <c r="B18" s="24" t="s">
        <v>134</v>
      </c>
      <c r="C18" s="22" t="s">
        <v>131</v>
      </c>
      <c r="D18" s="22" t="s">
        <v>128</v>
      </c>
    </row>
    <row r="19" spans="1:4" ht="69.75" customHeight="1" thickBot="1" thickTop="1">
      <c r="A19" s="234"/>
      <c r="B19" s="24" t="str">
        <f>'[1]1. Ogień'!B34</f>
        <v>Świetlica wiejska, Okrzeszyn 37**</v>
      </c>
      <c r="C19" s="22" t="s">
        <v>132</v>
      </c>
      <c r="D19" s="22" t="s">
        <v>135</v>
      </c>
    </row>
    <row r="20" spans="1:4" ht="15" thickBot="1" thickTop="1">
      <c r="A20" s="234"/>
      <c r="B20" s="24" t="s">
        <v>136</v>
      </c>
      <c r="C20" s="22" t="s">
        <v>132</v>
      </c>
      <c r="D20" s="22" t="s">
        <v>127</v>
      </c>
    </row>
    <row r="21" spans="1:4" ht="15" thickBot="1" thickTop="1">
      <c r="A21" s="234"/>
      <c r="B21" s="24" t="str">
        <f>'[1]1. Ogień'!B35</f>
        <v>Świetlica wiejska, Paprotki 5**</v>
      </c>
      <c r="C21" s="22" t="s">
        <v>132</v>
      </c>
      <c r="D21" s="22" t="s">
        <v>127</v>
      </c>
    </row>
    <row r="22" spans="1:4" ht="15" thickBot="1" thickTop="1">
      <c r="A22" s="234"/>
      <c r="B22" s="24" t="s">
        <v>510</v>
      </c>
      <c r="C22" s="22"/>
      <c r="D22" s="22" t="s">
        <v>511</v>
      </c>
    </row>
    <row r="23" spans="1:4" ht="59.25" customHeight="1" thickBot="1" thickTop="1">
      <c r="A23" s="234"/>
      <c r="B23" s="24" t="s">
        <v>137</v>
      </c>
      <c r="C23" s="22" t="s">
        <v>474</v>
      </c>
      <c r="D23" s="22" t="s">
        <v>128</v>
      </c>
    </row>
    <row r="24" spans="1:4" ht="21.75" customHeight="1" thickBot="1" thickTop="1">
      <c r="A24" s="234">
        <v>4</v>
      </c>
      <c r="B24" s="235" t="s">
        <v>39</v>
      </c>
      <c r="C24" s="235"/>
      <c r="D24" s="235"/>
    </row>
    <row r="25" spans="1:4" ht="96.75" customHeight="1" thickBot="1" thickTop="1">
      <c r="A25" s="234"/>
      <c r="B25" s="21" t="str">
        <f>'[1]1. Ogień'!B46</f>
        <v>Budynek gimnazjum, Lubawka ul. Mickiewicza 4</v>
      </c>
      <c r="C25" s="22" t="s">
        <v>475</v>
      </c>
      <c r="D25" s="22" t="s">
        <v>138</v>
      </c>
    </row>
    <row r="26" spans="1:4" ht="27" thickBot="1" thickTop="1">
      <c r="A26" s="234"/>
      <c r="B26" s="21" t="str">
        <f>'[1]1. Ogień'!B47</f>
        <v>Budynek szkoły podstawowej, Lubawka ul. Boczna 13</v>
      </c>
      <c r="C26" s="22" t="s">
        <v>479</v>
      </c>
      <c r="D26" s="22" t="s">
        <v>139</v>
      </c>
    </row>
    <row r="27" spans="1:4" ht="15" thickBot="1" thickTop="1">
      <c r="A27" s="234"/>
      <c r="B27" s="21" t="str">
        <f>'[1]1. Ogień'!B48</f>
        <v>Budynek przedszkola, Lubawka ul. Dworcowa 27</v>
      </c>
      <c r="C27" s="22" t="s">
        <v>140</v>
      </c>
      <c r="D27" s="22" t="s">
        <v>141</v>
      </c>
    </row>
    <row r="28" spans="1:4" ht="40.5" thickBot="1" thickTop="1">
      <c r="A28" s="234"/>
      <c r="B28" s="21" t="str">
        <f>'[1]1. Ogień'!B49</f>
        <v>Budynek przedszkola, Lubawka ul. Szymrychowska 7</v>
      </c>
      <c r="C28" s="22" t="s">
        <v>142</v>
      </c>
      <c r="D28" s="22" t="s">
        <v>143</v>
      </c>
    </row>
    <row r="29" spans="1:4" ht="21.75" customHeight="1" thickBot="1" thickTop="1">
      <c r="A29" s="234">
        <v>5</v>
      </c>
      <c r="B29" s="235" t="s">
        <v>144</v>
      </c>
      <c r="C29" s="235"/>
      <c r="D29" s="235"/>
    </row>
    <row r="30" spans="1:4" s="25" customFormat="1" ht="65.25" customHeight="1" thickBot="1" thickTop="1">
      <c r="A30" s="234"/>
      <c r="B30" s="21" t="str">
        <f>'[1]1. Ogień'!B56</f>
        <v>Budynek szkoły, Chełmsko Śląskie ul. Kolonia 14*</v>
      </c>
      <c r="C30" s="22" t="s">
        <v>476</v>
      </c>
      <c r="D30" s="22" t="s">
        <v>145</v>
      </c>
    </row>
    <row r="31" spans="1:4" ht="21.75" customHeight="1" thickBot="1" thickTop="1">
      <c r="A31" s="234">
        <v>6</v>
      </c>
      <c r="B31" s="235" t="s">
        <v>28</v>
      </c>
      <c r="C31" s="235"/>
      <c r="D31" s="235"/>
    </row>
    <row r="32" spans="1:4" ht="54" thickBot="1" thickTop="1">
      <c r="A32" s="234"/>
      <c r="B32" s="21" t="s">
        <v>477</v>
      </c>
      <c r="C32" s="22" t="s">
        <v>478</v>
      </c>
      <c r="D32" s="22" t="s">
        <v>128</v>
      </c>
    </row>
    <row r="33" spans="1:4" ht="49.5" customHeight="1" thickBot="1" thickTop="1">
      <c r="A33" s="234"/>
      <c r="B33" s="21"/>
      <c r="C33" s="22"/>
      <c r="D33" s="22"/>
    </row>
    <row r="34" spans="1:4" ht="21.75" customHeight="1" thickBot="1" thickTop="1">
      <c r="A34" s="234">
        <v>7</v>
      </c>
      <c r="B34" s="235" t="str">
        <f>'[1]1. Ogień'!B71</f>
        <v>Samodzielny Publiczny Zakład Opieki Zdrowotnej w Lubawce</v>
      </c>
      <c r="C34" s="235"/>
      <c r="D34" s="235"/>
    </row>
    <row r="35" spans="1:4" ht="66.75" thickBot="1" thickTop="1">
      <c r="A35" s="234"/>
      <c r="B35" s="21" t="str">
        <f>'[1]1. Ogień'!B73</f>
        <v>Budynek przychodni, Lubawka ul. Kościuszki 19 -  własność Gminy</v>
      </c>
      <c r="C35" s="22" t="s">
        <v>496</v>
      </c>
      <c r="D35" s="22" t="s">
        <v>128</v>
      </c>
    </row>
    <row r="36" spans="1:4" ht="66.75" thickBot="1" thickTop="1">
      <c r="A36" s="234"/>
      <c r="B36" s="21" t="str">
        <f>'[1]1. Ogień'!B74</f>
        <v>Budynek ośrodka zdrowia, Miszkowice 68A** - własność Gminy</v>
      </c>
      <c r="C36" s="22" t="s">
        <v>497</v>
      </c>
      <c r="D36" s="22" t="s">
        <v>128</v>
      </c>
    </row>
    <row r="37" spans="1:4" ht="58.5" customHeight="1" thickBot="1" thickTop="1">
      <c r="A37" s="234"/>
      <c r="B37" s="21" t="str">
        <f>'[1]1. Ogień'!B75</f>
        <v>Budynek ośrodka zdrowia, Chełmsko Śląskie ul. Lubawska 26 -  własność Gminy</v>
      </c>
      <c r="C37" s="22" t="s">
        <v>480</v>
      </c>
      <c r="D37" s="22" t="s">
        <v>128</v>
      </c>
    </row>
    <row r="38" spans="1:4" ht="15" thickBot="1" thickTop="1">
      <c r="A38" s="236">
        <v>7</v>
      </c>
      <c r="B38" s="235" t="s">
        <v>512</v>
      </c>
      <c r="C38" s="235"/>
      <c r="D38" s="235"/>
    </row>
    <row r="39" spans="1:4" ht="75.75" customHeight="1" thickBot="1" thickTop="1">
      <c r="A39" s="237"/>
      <c r="B39" s="26" t="s">
        <v>146</v>
      </c>
      <c r="C39" s="22" t="s">
        <v>127</v>
      </c>
      <c r="D39" s="22" t="s">
        <v>127</v>
      </c>
    </row>
    <row r="40" spans="1:4" ht="75.75" customHeight="1" thickBot="1" thickTop="1">
      <c r="A40" s="237"/>
      <c r="B40" s="26" t="s">
        <v>147</v>
      </c>
      <c r="C40" s="22" t="s">
        <v>127</v>
      </c>
      <c r="D40" s="22" t="s">
        <v>127</v>
      </c>
    </row>
    <row r="41" spans="1:4" ht="75.75" customHeight="1" thickBot="1" thickTop="1">
      <c r="A41" s="237"/>
      <c r="B41" s="26" t="s">
        <v>148</v>
      </c>
      <c r="C41" s="22" t="s">
        <v>127</v>
      </c>
      <c r="D41" s="22" t="s">
        <v>127</v>
      </c>
    </row>
    <row r="42" spans="1:4" ht="75.75" customHeight="1" thickBot="1" thickTop="1">
      <c r="A42" s="237"/>
      <c r="B42" s="26" t="s">
        <v>149</v>
      </c>
      <c r="C42" s="22" t="s">
        <v>127</v>
      </c>
      <c r="D42" s="22" t="s">
        <v>127</v>
      </c>
    </row>
    <row r="43" spans="1:4" ht="75.75" customHeight="1" thickBot="1" thickTop="1">
      <c r="A43" s="237"/>
      <c r="B43" s="26" t="s">
        <v>150</v>
      </c>
      <c r="C43" s="22" t="s">
        <v>127</v>
      </c>
      <c r="D43" s="22" t="s">
        <v>127</v>
      </c>
    </row>
    <row r="44" spans="1:4" ht="75.75" customHeight="1" thickBot="1" thickTop="1">
      <c r="A44" s="237"/>
      <c r="B44" s="26" t="s">
        <v>151</v>
      </c>
      <c r="C44" s="22" t="s">
        <v>127</v>
      </c>
      <c r="D44" s="22" t="s">
        <v>127</v>
      </c>
    </row>
    <row r="45" spans="1:4" ht="75.75" customHeight="1" thickBot="1" thickTop="1">
      <c r="A45" s="237"/>
      <c r="B45" s="26" t="s">
        <v>152</v>
      </c>
      <c r="C45" s="22" t="s">
        <v>127</v>
      </c>
      <c r="D45" s="22" t="s">
        <v>127</v>
      </c>
    </row>
    <row r="46" spans="1:4" ht="75.75" customHeight="1" thickBot="1" thickTop="1">
      <c r="A46" s="237"/>
      <c r="B46" s="26" t="s">
        <v>153</v>
      </c>
      <c r="C46" s="22" t="s">
        <v>127</v>
      </c>
      <c r="D46" s="22" t="s">
        <v>127</v>
      </c>
    </row>
    <row r="47" spans="1:4" ht="75.75" customHeight="1" thickBot="1" thickTop="1">
      <c r="A47" s="237"/>
      <c r="B47" s="26" t="s">
        <v>154</v>
      </c>
      <c r="C47" s="22" t="s">
        <v>127</v>
      </c>
      <c r="D47" s="22" t="s">
        <v>127</v>
      </c>
    </row>
    <row r="48" spans="1:4" ht="75.75" customHeight="1" thickBot="1" thickTop="1">
      <c r="A48" s="237"/>
      <c r="B48" s="26" t="s">
        <v>155</v>
      </c>
      <c r="C48" s="22" t="s">
        <v>127</v>
      </c>
      <c r="D48" s="22" t="s">
        <v>127</v>
      </c>
    </row>
    <row r="49" spans="1:4" ht="75.75" customHeight="1" thickBot="1" thickTop="1">
      <c r="A49" s="237"/>
      <c r="B49" s="26" t="s">
        <v>156</v>
      </c>
      <c r="C49" s="22" t="s">
        <v>127</v>
      </c>
      <c r="D49" s="22" t="s">
        <v>127</v>
      </c>
    </row>
    <row r="50" spans="1:4" ht="75.75" customHeight="1" thickBot="1" thickTop="1">
      <c r="A50" s="237"/>
      <c r="B50" s="26" t="s">
        <v>157</v>
      </c>
      <c r="C50" s="22" t="s">
        <v>127</v>
      </c>
      <c r="D50" s="22" t="s">
        <v>127</v>
      </c>
    </row>
    <row r="51" spans="1:4" ht="75.75" customHeight="1" thickBot="1" thickTop="1">
      <c r="A51" s="237"/>
      <c r="B51" s="26" t="s">
        <v>158</v>
      </c>
      <c r="C51" s="22" t="s">
        <v>127</v>
      </c>
      <c r="D51" s="22" t="s">
        <v>127</v>
      </c>
    </row>
    <row r="52" spans="1:4" ht="75.75" customHeight="1" thickBot="1" thickTop="1">
      <c r="A52" s="237"/>
      <c r="B52" s="26" t="s">
        <v>159</v>
      </c>
      <c r="C52" s="22" t="s">
        <v>127</v>
      </c>
      <c r="D52" s="22" t="s">
        <v>127</v>
      </c>
    </row>
    <row r="53" spans="1:4" ht="75.75" customHeight="1" thickBot="1" thickTop="1">
      <c r="A53" s="237"/>
      <c r="B53" s="26" t="s">
        <v>160</v>
      </c>
      <c r="C53" s="22" t="s">
        <v>127</v>
      </c>
      <c r="D53" s="22" t="s">
        <v>127</v>
      </c>
    </row>
    <row r="54" spans="1:4" ht="75.75" customHeight="1" thickBot="1" thickTop="1">
      <c r="A54" s="237"/>
      <c r="B54" s="26" t="s">
        <v>161</v>
      </c>
      <c r="C54" s="22" t="s">
        <v>127</v>
      </c>
      <c r="D54" s="22" t="s">
        <v>127</v>
      </c>
    </row>
    <row r="55" spans="1:4" ht="75.75" customHeight="1" thickBot="1" thickTop="1">
      <c r="A55" s="237"/>
      <c r="B55" s="125" t="s">
        <v>93</v>
      </c>
      <c r="C55" s="22" t="s">
        <v>339</v>
      </c>
      <c r="D55" s="22" t="s">
        <v>127</v>
      </c>
    </row>
    <row r="56" spans="1:4" ht="75.75" customHeight="1" thickBot="1" thickTop="1">
      <c r="A56" s="237"/>
      <c r="B56" s="125" t="s">
        <v>94</v>
      </c>
      <c r="C56" s="22" t="s">
        <v>339</v>
      </c>
      <c r="D56" s="22" t="s">
        <v>127</v>
      </c>
    </row>
    <row r="57" spans="1:4" ht="75.75" customHeight="1" thickBot="1" thickTop="1">
      <c r="A57" s="237"/>
      <c r="B57" s="126" t="s">
        <v>86</v>
      </c>
      <c r="C57" s="22" t="s">
        <v>339</v>
      </c>
      <c r="D57" s="22" t="s">
        <v>127</v>
      </c>
    </row>
    <row r="58" spans="1:4" ht="75.75" customHeight="1" thickBot="1" thickTop="1">
      <c r="A58" s="237"/>
      <c r="B58" s="126" t="s">
        <v>85</v>
      </c>
      <c r="C58" s="22" t="s">
        <v>339</v>
      </c>
      <c r="D58" s="22" t="s">
        <v>127</v>
      </c>
    </row>
    <row r="59" spans="1:4" ht="75.75" customHeight="1" thickBot="1" thickTop="1">
      <c r="A59" s="237"/>
      <c r="B59" s="126" t="s">
        <v>87</v>
      </c>
      <c r="C59" s="22" t="s">
        <v>339</v>
      </c>
      <c r="D59" s="22" t="s">
        <v>127</v>
      </c>
    </row>
    <row r="60" spans="1:4" ht="75.75" customHeight="1" thickBot="1" thickTop="1">
      <c r="A60" s="237"/>
      <c r="B60" s="126" t="s">
        <v>88</v>
      </c>
      <c r="C60" s="22" t="s">
        <v>339</v>
      </c>
      <c r="D60" s="22" t="s">
        <v>127</v>
      </c>
    </row>
    <row r="61" spans="1:4" ht="75.75" customHeight="1" thickBot="1" thickTop="1">
      <c r="A61" s="237"/>
      <c r="B61" s="126" t="s">
        <v>89</v>
      </c>
      <c r="C61" s="22" t="s">
        <v>339</v>
      </c>
      <c r="D61" s="22" t="s">
        <v>127</v>
      </c>
    </row>
    <row r="62" spans="1:4" ht="75.75" customHeight="1" thickBot="1" thickTop="1">
      <c r="A62" s="237"/>
      <c r="B62" s="126" t="s">
        <v>90</v>
      </c>
      <c r="C62" s="22" t="s">
        <v>339</v>
      </c>
      <c r="D62" s="22" t="s">
        <v>127</v>
      </c>
    </row>
    <row r="63" spans="1:4" ht="75.75" customHeight="1" thickBot="1" thickTop="1">
      <c r="A63" s="237"/>
      <c r="B63" s="126" t="s">
        <v>91</v>
      </c>
      <c r="C63" s="22" t="s">
        <v>339</v>
      </c>
      <c r="D63" s="22" t="s">
        <v>127</v>
      </c>
    </row>
    <row r="64" spans="1:4" ht="75.75" customHeight="1" thickBot="1" thickTop="1">
      <c r="A64" s="237"/>
      <c r="B64" s="126" t="s">
        <v>92</v>
      </c>
      <c r="C64" s="22" t="s">
        <v>339</v>
      </c>
      <c r="D64" s="22" t="s">
        <v>127</v>
      </c>
    </row>
    <row r="65" spans="1:4" ht="75.75" customHeight="1" thickBot="1" thickTop="1">
      <c r="A65" s="237"/>
      <c r="B65" s="127" t="s">
        <v>95</v>
      </c>
      <c r="C65" s="128" t="s">
        <v>339</v>
      </c>
      <c r="D65" s="128" t="s">
        <v>127</v>
      </c>
    </row>
    <row r="66" spans="1:4" ht="50.25" customHeight="1" thickBot="1" thickTop="1">
      <c r="A66" s="129"/>
      <c r="B66" s="131" t="s">
        <v>209</v>
      </c>
      <c r="C66" s="22" t="s">
        <v>481</v>
      </c>
      <c r="D66" s="22" t="s">
        <v>127</v>
      </c>
    </row>
    <row r="67" spans="1:4" ht="50.25" customHeight="1" thickBot="1" thickTop="1">
      <c r="A67" s="129"/>
      <c r="B67" s="131" t="s">
        <v>80</v>
      </c>
      <c r="C67" s="22" t="s">
        <v>482</v>
      </c>
      <c r="D67" s="22" t="s">
        <v>127</v>
      </c>
    </row>
    <row r="68" spans="1:4" ht="50.25" customHeight="1" thickBot="1" thickTop="1">
      <c r="A68" s="129"/>
      <c r="B68" s="130" t="s">
        <v>216</v>
      </c>
      <c r="C68" s="22" t="s">
        <v>127</v>
      </c>
      <c r="D68" s="22" t="s">
        <v>127</v>
      </c>
    </row>
    <row r="69" spans="1:4" ht="50.25" customHeight="1" thickBot="1" thickTop="1">
      <c r="A69" s="129"/>
      <c r="B69" s="130" t="s">
        <v>217</v>
      </c>
      <c r="C69" s="22" t="s">
        <v>127</v>
      </c>
      <c r="D69" s="22" t="s">
        <v>127</v>
      </c>
    </row>
    <row r="70" spans="1:4" ht="50.25" customHeight="1" thickBot="1" thickTop="1">
      <c r="A70" s="129"/>
      <c r="B70" s="130" t="s">
        <v>219</v>
      </c>
      <c r="C70" s="22" t="s">
        <v>127</v>
      </c>
      <c r="D70" s="22" t="s">
        <v>127</v>
      </c>
    </row>
    <row r="71" spans="1:4" ht="50.25" customHeight="1" thickBot="1" thickTop="1">
      <c r="A71" s="129"/>
      <c r="B71" s="130" t="s">
        <v>220</v>
      </c>
      <c r="C71" s="22" t="s">
        <v>127</v>
      </c>
      <c r="D71" s="22" t="s">
        <v>127</v>
      </c>
    </row>
    <row r="72" spans="1:4" ht="50.25" customHeight="1" thickBot="1" thickTop="1">
      <c r="A72" s="129"/>
      <c r="B72" s="130" t="s">
        <v>222</v>
      </c>
      <c r="C72" s="22" t="s">
        <v>127</v>
      </c>
      <c r="D72" s="22" t="s">
        <v>127</v>
      </c>
    </row>
    <row r="73" spans="1:4" ht="50.25" customHeight="1" thickBot="1" thickTop="1">
      <c r="A73" s="129"/>
      <c r="B73" s="130" t="s">
        <v>223</v>
      </c>
      <c r="C73" s="22" t="s">
        <v>127</v>
      </c>
      <c r="D73" s="22" t="s">
        <v>127</v>
      </c>
    </row>
    <row r="74" spans="1:4" ht="50.25" customHeight="1" thickBot="1" thickTop="1">
      <c r="A74" s="129"/>
      <c r="B74" s="130" t="s">
        <v>492</v>
      </c>
      <c r="C74" s="22" t="s">
        <v>127</v>
      </c>
      <c r="D74" s="22" t="s">
        <v>127</v>
      </c>
    </row>
    <row r="75" spans="1:4" ht="50.25" customHeight="1" thickBot="1" thickTop="1">
      <c r="A75" s="129"/>
      <c r="B75" s="130" t="s">
        <v>225</v>
      </c>
      <c r="C75" s="22" t="s">
        <v>127</v>
      </c>
      <c r="D75" s="22" t="s">
        <v>127</v>
      </c>
    </row>
    <row r="76" spans="1:4" ht="50.25" customHeight="1" thickBot="1" thickTop="1">
      <c r="A76" s="129"/>
      <c r="B76" s="130" t="s">
        <v>227</v>
      </c>
      <c r="C76" s="22" t="s">
        <v>127</v>
      </c>
      <c r="D76" s="22" t="s">
        <v>127</v>
      </c>
    </row>
    <row r="77" spans="1:4" ht="50.25" customHeight="1" thickBot="1" thickTop="1">
      <c r="A77" s="129"/>
      <c r="B77" s="130" t="s">
        <v>228</v>
      </c>
      <c r="C77" s="22" t="s">
        <v>127</v>
      </c>
      <c r="D77" s="22" t="s">
        <v>127</v>
      </c>
    </row>
    <row r="78" spans="1:4" ht="50.25" customHeight="1" thickBot="1" thickTop="1">
      <c r="A78" s="129"/>
      <c r="B78" s="130" t="s">
        <v>229</v>
      </c>
      <c r="C78" s="22" t="s">
        <v>127</v>
      </c>
      <c r="D78" s="22" t="s">
        <v>127</v>
      </c>
    </row>
    <row r="79" spans="1:4" ht="50.25" customHeight="1" thickBot="1" thickTop="1">
      <c r="A79" s="129"/>
      <c r="B79" s="130" t="s">
        <v>231</v>
      </c>
      <c r="C79" s="22" t="s">
        <v>127</v>
      </c>
      <c r="D79" s="22" t="s">
        <v>127</v>
      </c>
    </row>
    <row r="80" spans="1:4" ht="50.25" customHeight="1" thickBot="1" thickTop="1">
      <c r="A80" s="129"/>
      <c r="B80" s="130" t="s">
        <v>234</v>
      </c>
      <c r="C80" s="22" t="s">
        <v>127</v>
      </c>
      <c r="D80" s="22" t="s">
        <v>127</v>
      </c>
    </row>
    <row r="81" spans="1:4" ht="50.25" customHeight="1" thickBot="1" thickTop="1">
      <c r="A81" s="129"/>
      <c r="B81" s="130" t="s">
        <v>235</v>
      </c>
      <c r="C81" s="22" t="s">
        <v>127</v>
      </c>
      <c r="D81" s="22" t="s">
        <v>127</v>
      </c>
    </row>
    <row r="82" spans="1:4" ht="50.25" customHeight="1" thickBot="1" thickTop="1">
      <c r="A82" s="129"/>
      <c r="B82" s="130" t="s">
        <v>236</v>
      </c>
      <c r="C82" s="22" t="s">
        <v>127</v>
      </c>
      <c r="D82" s="22" t="s">
        <v>127</v>
      </c>
    </row>
    <row r="83" spans="1:4" ht="50.25" customHeight="1" thickBot="1" thickTop="1">
      <c r="A83" s="129"/>
      <c r="B83" s="130" t="s">
        <v>237</v>
      </c>
      <c r="C83" s="22" t="s">
        <v>127</v>
      </c>
      <c r="D83" s="22" t="s">
        <v>127</v>
      </c>
    </row>
    <row r="84" spans="1:4" ht="50.25" customHeight="1" thickBot="1" thickTop="1">
      <c r="A84" s="129"/>
      <c r="B84" s="130" t="s">
        <v>238</v>
      </c>
      <c r="C84" s="22" t="s">
        <v>127</v>
      </c>
      <c r="D84" s="22" t="s">
        <v>127</v>
      </c>
    </row>
    <row r="85" spans="1:4" ht="50.25" customHeight="1" thickBot="1" thickTop="1">
      <c r="A85" s="129"/>
      <c r="B85" s="130" t="s">
        <v>239</v>
      </c>
      <c r="C85" s="22" t="s">
        <v>127</v>
      </c>
      <c r="D85" s="22" t="s">
        <v>127</v>
      </c>
    </row>
    <row r="86" spans="1:4" ht="50.25" customHeight="1" thickBot="1" thickTop="1">
      <c r="A86" s="129"/>
      <c r="B86" s="130" t="s">
        <v>240</v>
      </c>
      <c r="C86" s="22" t="s">
        <v>127</v>
      </c>
      <c r="D86" s="22" t="s">
        <v>127</v>
      </c>
    </row>
    <row r="87" spans="1:4" ht="50.25" customHeight="1" thickBot="1" thickTop="1">
      <c r="A87" s="129"/>
      <c r="B87" s="130" t="s">
        <v>242</v>
      </c>
      <c r="C87" s="22" t="s">
        <v>127</v>
      </c>
      <c r="D87" s="22" t="s">
        <v>127</v>
      </c>
    </row>
    <row r="88" spans="1:4" ht="50.25" customHeight="1" thickBot="1" thickTop="1">
      <c r="A88" s="129"/>
      <c r="B88" s="130" t="s">
        <v>244</v>
      </c>
      <c r="C88" s="22" t="s">
        <v>127</v>
      </c>
      <c r="D88" s="22" t="s">
        <v>127</v>
      </c>
    </row>
    <row r="89" spans="1:4" ht="50.25" customHeight="1" thickBot="1" thickTop="1">
      <c r="A89" s="129"/>
      <c r="B89" s="130" t="s">
        <v>245</v>
      </c>
      <c r="C89" s="22" t="s">
        <v>127</v>
      </c>
      <c r="D89" s="22" t="s">
        <v>127</v>
      </c>
    </row>
    <row r="90" spans="1:4" ht="50.25" customHeight="1" thickBot="1" thickTop="1">
      <c r="A90" s="129"/>
      <c r="B90" s="130" t="s">
        <v>246</v>
      </c>
      <c r="C90" s="22" t="s">
        <v>127</v>
      </c>
      <c r="D90" s="22" t="s">
        <v>127</v>
      </c>
    </row>
    <row r="91" spans="1:4" ht="50.25" customHeight="1" thickBot="1" thickTop="1">
      <c r="A91" s="129"/>
      <c r="B91" s="130" t="s">
        <v>247</v>
      </c>
      <c r="C91" s="22" t="s">
        <v>127</v>
      </c>
      <c r="D91" s="22" t="s">
        <v>127</v>
      </c>
    </row>
    <row r="92" spans="1:4" ht="50.25" customHeight="1" thickBot="1" thickTop="1">
      <c r="A92" s="129"/>
      <c r="B92" s="130" t="s">
        <v>249</v>
      </c>
      <c r="C92" s="22" t="s">
        <v>127</v>
      </c>
      <c r="D92" s="22" t="s">
        <v>127</v>
      </c>
    </row>
    <row r="93" spans="1:4" ht="50.25" customHeight="1" thickBot="1" thickTop="1">
      <c r="A93" s="129"/>
      <c r="B93" s="130" t="s">
        <v>250</v>
      </c>
      <c r="C93" s="22" t="s">
        <v>127</v>
      </c>
      <c r="D93" s="22" t="s">
        <v>127</v>
      </c>
    </row>
    <row r="94" spans="1:4" ht="50.25" customHeight="1" thickBot="1" thickTop="1">
      <c r="A94" s="129"/>
      <c r="B94" s="130" t="s">
        <v>251</v>
      </c>
      <c r="C94" s="22" t="s">
        <v>127</v>
      </c>
      <c r="D94" s="22" t="s">
        <v>127</v>
      </c>
    </row>
    <row r="95" spans="1:4" ht="50.25" customHeight="1" thickBot="1" thickTop="1">
      <c r="A95" s="129"/>
      <c r="B95" s="130" t="s">
        <v>252</v>
      </c>
      <c r="C95" s="22" t="s">
        <v>127</v>
      </c>
      <c r="D95" s="22" t="s">
        <v>127</v>
      </c>
    </row>
    <row r="96" spans="1:4" ht="50.25" customHeight="1" thickBot="1" thickTop="1">
      <c r="A96" s="129"/>
      <c r="B96" s="130" t="s">
        <v>253</v>
      </c>
      <c r="C96" s="22" t="s">
        <v>127</v>
      </c>
      <c r="D96" s="22" t="s">
        <v>127</v>
      </c>
    </row>
    <row r="97" spans="1:4" ht="50.25" customHeight="1" thickBot="1" thickTop="1">
      <c r="A97" s="129"/>
      <c r="B97" s="130" t="s">
        <v>254</v>
      </c>
      <c r="C97" s="22" t="s">
        <v>127</v>
      </c>
      <c r="D97" s="22" t="s">
        <v>127</v>
      </c>
    </row>
    <row r="98" spans="1:4" ht="50.25" customHeight="1" thickBot="1" thickTop="1">
      <c r="A98" s="129"/>
      <c r="B98" s="130" t="s">
        <v>255</v>
      </c>
      <c r="C98" s="22" t="s">
        <v>127</v>
      </c>
      <c r="D98" s="22" t="s">
        <v>127</v>
      </c>
    </row>
    <row r="99" spans="1:4" ht="50.25" customHeight="1" thickBot="1" thickTop="1">
      <c r="A99" s="129"/>
      <c r="B99" s="130" t="s">
        <v>256</v>
      </c>
      <c r="C99" s="22" t="s">
        <v>127</v>
      </c>
      <c r="D99" s="22" t="s">
        <v>127</v>
      </c>
    </row>
    <row r="100" spans="1:4" ht="50.25" customHeight="1" thickBot="1" thickTop="1">
      <c r="A100" s="129"/>
      <c r="B100" s="130" t="s">
        <v>257</v>
      </c>
      <c r="C100" s="22" t="s">
        <v>127</v>
      </c>
      <c r="D100" s="22" t="s">
        <v>127</v>
      </c>
    </row>
    <row r="101" spans="1:4" ht="50.25" customHeight="1" thickBot="1" thickTop="1">
      <c r="A101" s="129"/>
      <c r="B101" s="130" t="s">
        <v>258</v>
      </c>
      <c r="C101" s="22" t="s">
        <v>127</v>
      </c>
      <c r="D101" s="22" t="s">
        <v>127</v>
      </c>
    </row>
    <row r="102" spans="1:4" ht="50.25" customHeight="1" thickBot="1" thickTop="1">
      <c r="A102" s="129"/>
      <c r="B102" s="130" t="s">
        <v>259</v>
      </c>
      <c r="C102" s="22" t="s">
        <v>127</v>
      </c>
      <c r="D102" s="22" t="s">
        <v>127</v>
      </c>
    </row>
    <row r="103" spans="1:4" ht="50.25" customHeight="1" thickBot="1" thickTop="1">
      <c r="A103" s="129"/>
      <c r="B103" s="130" t="s">
        <v>260</v>
      </c>
      <c r="C103" s="22" t="s">
        <v>127</v>
      </c>
      <c r="D103" s="22" t="s">
        <v>127</v>
      </c>
    </row>
    <row r="104" spans="1:4" ht="50.25" customHeight="1" thickBot="1" thickTop="1">
      <c r="A104" s="129"/>
      <c r="B104" s="130" t="s">
        <v>261</v>
      </c>
      <c r="C104" s="22" t="s">
        <v>127</v>
      </c>
      <c r="D104" s="22" t="s">
        <v>127</v>
      </c>
    </row>
    <row r="105" spans="1:4" ht="50.25" customHeight="1" thickBot="1" thickTop="1">
      <c r="A105" s="129"/>
      <c r="B105" s="130" t="s">
        <v>262</v>
      </c>
      <c r="C105" s="22" t="s">
        <v>127</v>
      </c>
      <c r="D105" s="22" t="s">
        <v>127</v>
      </c>
    </row>
    <row r="106" spans="1:4" ht="50.25" customHeight="1" thickBot="1" thickTop="1">
      <c r="A106" s="129"/>
      <c r="B106" s="130" t="s">
        <v>263</v>
      </c>
      <c r="C106" s="22" t="s">
        <v>127</v>
      </c>
      <c r="D106" s="22" t="s">
        <v>127</v>
      </c>
    </row>
    <row r="107" spans="1:4" ht="50.25" customHeight="1" thickBot="1" thickTop="1">
      <c r="A107" s="129"/>
      <c r="B107" s="130" t="s">
        <v>264</v>
      </c>
      <c r="C107" s="22" t="s">
        <v>127</v>
      </c>
      <c r="D107" s="22" t="s">
        <v>127</v>
      </c>
    </row>
    <row r="108" spans="1:4" ht="50.25" customHeight="1" thickBot="1" thickTop="1">
      <c r="A108" s="129"/>
      <c r="B108" s="130" t="s">
        <v>265</v>
      </c>
      <c r="C108" s="22" t="s">
        <v>127</v>
      </c>
      <c r="D108" s="22" t="s">
        <v>127</v>
      </c>
    </row>
    <row r="109" spans="1:4" ht="50.25" customHeight="1" thickBot="1" thickTop="1">
      <c r="A109" s="129"/>
      <c r="B109" s="130" t="s">
        <v>266</v>
      </c>
      <c r="C109" s="22" t="s">
        <v>127</v>
      </c>
      <c r="D109" s="22" t="s">
        <v>127</v>
      </c>
    </row>
    <row r="110" spans="1:4" ht="50.25" customHeight="1" thickBot="1" thickTop="1">
      <c r="A110" s="129"/>
      <c r="B110" s="130" t="s">
        <v>267</v>
      </c>
      <c r="C110" s="22" t="s">
        <v>127</v>
      </c>
      <c r="D110" s="22" t="s">
        <v>127</v>
      </c>
    </row>
    <row r="111" spans="1:4" ht="50.25" customHeight="1" thickBot="1" thickTop="1">
      <c r="A111" s="129"/>
      <c r="B111" s="130" t="s">
        <v>268</v>
      </c>
      <c r="C111" s="22" t="s">
        <v>127</v>
      </c>
      <c r="D111" s="22" t="s">
        <v>127</v>
      </c>
    </row>
    <row r="112" spans="1:4" ht="50.25" customHeight="1" thickBot="1" thickTop="1">
      <c r="A112" s="129"/>
      <c r="B112" s="130" t="s">
        <v>269</v>
      </c>
      <c r="C112" s="22" t="s">
        <v>127</v>
      </c>
      <c r="D112" s="22" t="s">
        <v>127</v>
      </c>
    </row>
    <row r="113" spans="1:4" ht="50.25" customHeight="1" thickBot="1" thickTop="1">
      <c r="A113" s="129"/>
      <c r="B113" s="130" t="s">
        <v>270</v>
      </c>
      <c r="C113" s="22" t="s">
        <v>127</v>
      </c>
      <c r="D113" s="22" t="s">
        <v>127</v>
      </c>
    </row>
    <row r="114" spans="1:4" ht="50.25" customHeight="1" thickBot="1" thickTop="1">
      <c r="A114" s="129"/>
      <c r="B114" s="130" t="s">
        <v>271</v>
      </c>
      <c r="C114" s="22" t="s">
        <v>127</v>
      </c>
      <c r="D114" s="22" t="s">
        <v>127</v>
      </c>
    </row>
    <row r="115" spans="1:4" ht="50.25" customHeight="1" thickBot="1" thickTop="1">
      <c r="A115" s="129"/>
      <c r="B115" s="130" t="s">
        <v>487</v>
      </c>
      <c r="C115" s="22" t="s">
        <v>127</v>
      </c>
      <c r="D115" s="22" t="s">
        <v>127</v>
      </c>
    </row>
    <row r="116" spans="1:4" ht="50.25" customHeight="1" thickBot="1" thickTop="1">
      <c r="A116" s="129"/>
      <c r="B116" s="130" t="s">
        <v>488</v>
      </c>
      <c r="C116" s="22" t="s">
        <v>127</v>
      </c>
      <c r="D116" s="22" t="s">
        <v>127</v>
      </c>
    </row>
    <row r="117" ht="15" thickTop="1"/>
  </sheetData>
  <sheetProtection/>
  <mergeCells count="16">
    <mergeCell ref="A38:A65"/>
    <mergeCell ref="B38:D38"/>
    <mergeCell ref="A29:A30"/>
    <mergeCell ref="B29:D29"/>
    <mergeCell ref="A34:A37"/>
    <mergeCell ref="B34:D34"/>
    <mergeCell ref="A31:A33"/>
    <mergeCell ref="B31:D31"/>
    <mergeCell ref="A24:A28"/>
    <mergeCell ref="B24:D24"/>
    <mergeCell ref="A3:A5"/>
    <mergeCell ref="B3:D3"/>
    <mergeCell ref="A6:A8"/>
    <mergeCell ref="B6:D6"/>
    <mergeCell ref="A9:A23"/>
    <mergeCell ref="B9:D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I103"/>
  <sheetViews>
    <sheetView zoomScalePageLayoutView="0" workbookViewId="0" topLeftCell="A97">
      <selection activeCell="E84" sqref="E84"/>
    </sheetView>
  </sheetViews>
  <sheetFormatPr defaultColWidth="9.140625" defaultRowHeight="15"/>
  <cols>
    <col min="2" max="2" width="33.00390625" style="0" customWidth="1"/>
    <col min="3" max="3" width="51.8515625" style="0" customWidth="1"/>
  </cols>
  <sheetData>
    <row r="2" spans="2:9" ht="14.25">
      <c r="B2" s="249" t="s">
        <v>411</v>
      </c>
      <c r="C2" s="249"/>
      <c r="D2" s="249"/>
      <c r="E2" s="249"/>
      <c r="F2" s="249"/>
      <c r="G2" s="249"/>
      <c r="H2" s="249"/>
      <c r="I2" s="249"/>
    </row>
    <row r="3" spans="2:9" ht="14.25">
      <c r="B3" s="144"/>
      <c r="C3" s="144"/>
      <c r="D3" s="144"/>
      <c r="E3" s="144"/>
      <c r="F3" s="144"/>
      <c r="G3" s="144"/>
      <c r="H3" s="144"/>
      <c r="I3" s="144"/>
    </row>
    <row r="4" spans="2:9" ht="66">
      <c r="B4" s="144"/>
      <c r="C4" s="137" t="s">
        <v>431</v>
      </c>
      <c r="D4" s="144"/>
      <c r="E4" s="144"/>
      <c r="F4" s="144"/>
      <c r="G4" s="144"/>
      <c r="H4" s="144"/>
      <c r="I4" s="144"/>
    </row>
    <row r="6" spans="2:3" ht="63" customHeight="1">
      <c r="B6" s="247" t="s">
        <v>353</v>
      </c>
      <c r="C6" s="247"/>
    </row>
    <row r="7" spans="2:3" ht="14.25">
      <c r="B7" s="250" t="s">
        <v>46</v>
      </c>
      <c r="C7" s="135" t="s">
        <v>354</v>
      </c>
    </row>
    <row r="8" spans="2:3" ht="14.25">
      <c r="B8" s="250"/>
      <c r="C8" s="135" t="s">
        <v>355</v>
      </c>
    </row>
    <row r="9" spans="2:3" ht="14.25">
      <c r="B9" s="250"/>
      <c r="C9" s="135" t="s">
        <v>356</v>
      </c>
    </row>
    <row r="10" spans="2:3" ht="14.25">
      <c r="B10" s="250"/>
      <c r="C10" s="135" t="s">
        <v>357</v>
      </c>
    </row>
    <row r="11" spans="2:3" ht="14.25">
      <c r="B11" s="250"/>
      <c r="C11" s="135" t="s">
        <v>358</v>
      </c>
    </row>
    <row r="12" spans="2:3" ht="14.25">
      <c r="B12" s="250"/>
      <c r="C12" s="135" t="s">
        <v>359</v>
      </c>
    </row>
    <row r="13" spans="2:3" ht="14.25">
      <c r="B13" s="250"/>
      <c r="C13" s="135" t="s">
        <v>360</v>
      </c>
    </row>
    <row r="14" spans="2:3" ht="14.25">
      <c r="B14" s="250"/>
      <c r="C14" s="135" t="s">
        <v>361</v>
      </c>
    </row>
    <row r="15" spans="2:3" ht="14.25">
      <c r="B15" s="250"/>
      <c r="C15" s="136"/>
    </row>
    <row r="16" spans="2:3" ht="14.25">
      <c r="B16" s="250" t="s">
        <v>47</v>
      </c>
      <c r="C16" s="135" t="s">
        <v>354</v>
      </c>
    </row>
    <row r="17" spans="2:3" ht="14.25">
      <c r="B17" s="250"/>
      <c r="C17" s="135" t="s">
        <v>355</v>
      </c>
    </row>
    <row r="18" spans="2:3" ht="14.25">
      <c r="B18" s="250"/>
      <c r="C18" s="135" t="s">
        <v>362</v>
      </c>
    </row>
    <row r="19" spans="2:3" ht="14.25">
      <c r="B19" s="250"/>
      <c r="C19" s="135" t="s">
        <v>357</v>
      </c>
    </row>
    <row r="20" spans="2:3" ht="14.25">
      <c r="B20" s="250"/>
      <c r="C20" s="135" t="s">
        <v>358</v>
      </c>
    </row>
    <row r="21" spans="2:3" ht="14.25">
      <c r="B21" s="250"/>
      <c r="C21" s="135" t="s">
        <v>359</v>
      </c>
    </row>
    <row r="22" spans="2:3" ht="14.25">
      <c r="B22" s="250"/>
      <c r="C22" s="135" t="s">
        <v>360</v>
      </c>
    </row>
    <row r="23" spans="2:3" ht="14.25">
      <c r="B23" s="250"/>
      <c r="C23" s="136"/>
    </row>
    <row r="24" spans="2:3" ht="14.25">
      <c r="B24" s="250" t="s">
        <v>48</v>
      </c>
      <c r="C24" s="135" t="s">
        <v>354</v>
      </c>
    </row>
    <row r="25" spans="2:3" ht="14.25">
      <c r="B25" s="250"/>
      <c r="C25" s="135" t="s">
        <v>355</v>
      </c>
    </row>
    <row r="26" spans="2:3" ht="14.25">
      <c r="B26" s="250"/>
      <c r="C26" s="135" t="s">
        <v>362</v>
      </c>
    </row>
    <row r="27" spans="2:3" ht="14.25">
      <c r="B27" s="250"/>
      <c r="C27" s="135" t="s">
        <v>357</v>
      </c>
    </row>
    <row r="28" spans="2:3" ht="14.25">
      <c r="B28" s="250"/>
      <c r="C28" s="135" t="s">
        <v>358</v>
      </c>
    </row>
    <row r="29" spans="2:3" ht="14.25">
      <c r="B29" s="250"/>
      <c r="C29" s="135" t="s">
        <v>359</v>
      </c>
    </row>
    <row r="30" spans="2:3" ht="14.25">
      <c r="B30" s="250"/>
      <c r="C30" s="135" t="s">
        <v>361</v>
      </c>
    </row>
    <row r="31" spans="2:3" ht="14.25">
      <c r="B31" s="250"/>
      <c r="C31" s="136"/>
    </row>
    <row r="32" spans="2:3" ht="14.25">
      <c r="B32" s="250" t="s">
        <v>49</v>
      </c>
      <c r="C32" s="135" t="s">
        <v>354</v>
      </c>
    </row>
    <row r="33" spans="2:3" ht="14.25">
      <c r="B33" s="250"/>
      <c r="C33" s="135" t="s">
        <v>355</v>
      </c>
    </row>
    <row r="34" spans="2:3" ht="14.25">
      <c r="B34" s="250"/>
      <c r="C34" s="135" t="s">
        <v>362</v>
      </c>
    </row>
    <row r="35" spans="2:3" ht="14.25">
      <c r="B35" s="250"/>
      <c r="C35" s="135" t="s">
        <v>357</v>
      </c>
    </row>
    <row r="36" spans="2:3" ht="14.25">
      <c r="B36" s="250"/>
      <c r="C36" s="135" t="s">
        <v>358</v>
      </c>
    </row>
    <row r="37" spans="2:3" ht="14.25">
      <c r="B37" s="250"/>
      <c r="C37" s="135" t="s">
        <v>359</v>
      </c>
    </row>
    <row r="38" spans="2:3" ht="14.25">
      <c r="B38" s="250"/>
      <c r="C38" s="135" t="s">
        <v>360</v>
      </c>
    </row>
    <row r="39" spans="2:3" ht="14.25">
      <c r="B39" s="250"/>
      <c r="C39" s="135" t="s">
        <v>361</v>
      </c>
    </row>
    <row r="40" spans="2:3" ht="14.25">
      <c r="B40" s="250"/>
      <c r="C40" s="135" t="s">
        <v>363</v>
      </c>
    </row>
    <row r="41" ht="14.25">
      <c r="B41" s="132"/>
    </row>
    <row r="42" spans="2:3" ht="46.5" customHeight="1">
      <c r="B42" s="247" t="s">
        <v>364</v>
      </c>
      <c r="C42" s="247"/>
    </row>
    <row r="43" spans="2:3" ht="26.25">
      <c r="B43" s="134" t="s">
        <v>365</v>
      </c>
      <c r="C43" s="133" t="s">
        <v>366</v>
      </c>
    </row>
    <row r="44" spans="2:3" ht="26.25">
      <c r="B44" s="242" t="s">
        <v>367</v>
      </c>
      <c r="C44" s="133" t="s">
        <v>368</v>
      </c>
    </row>
    <row r="45" spans="2:3" ht="26.25">
      <c r="B45" s="242"/>
      <c r="C45" s="133" t="s">
        <v>369</v>
      </c>
    </row>
    <row r="46" spans="2:3" ht="26.25">
      <c r="B46" s="242"/>
      <c r="C46" s="133" t="s">
        <v>370</v>
      </c>
    </row>
    <row r="47" spans="2:3" ht="39">
      <c r="B47" s="243" t="s">
        <v>371</v>
      </c>
      <c r="C47" s="133" t="s">
        <v>372</v>
      </c>
    </row>
    <row r="48" spans="2:3" ht="26.25">
      <c r="B48" s="244"/>
      <c r="C48" s="133" t="s">
        <v>373</v>
      </c>
    </row>
    <row r="49" spans="2:3" ht="14.25">
      <c r="B49" s="243" t="s">
        <v>374</v>
      </c>
      <c r="C49" s="133" t="s">
        <v>375</v>
      </c>
    </row>
    <row r="50" spans="2:3" ht="26.25">
      <c r="B50" s="244"/>
      <c r="C50" s="133" t="s">
        <v>376</v>
      </c>
    </row>
    <row r="51" spans="2:3" ht="14.25">
      <c r="B51" s="243" t="s">
        <v>377</v>
      </c>
      <c r="C51" s="133" t="s">
        <v>378</v>
      </c>
    </row>
    <row r="52" spans="2:3" ht="14.25">
      <c r="B52" s="248"/>
      <c r="C52" s="133" t="s">
        <v>379</v>
      </c>
    </row>
    <row r="53" spans="2:3" ht="26.25">
      <c r="B53" s="244"/>
      <c r="C53" s="133" t="s">
        <v>380</v>
      </c>
    </row>
    <row r="54" spans="2:3" ht="14.25">
      <c r="B54" s="243" t="s">
        <v>381</v>
      </c>
      <c r="C54" s="133" t="s">
        <v>382</v>
      </c>
    </row>
    <row r="55" spans="2:3" ht="14.25">
      <c r="B55" s="244"/>
      <c r="C55" s="133" t="s">
        <v>383</v>
      </c>
    </row>
    <row r="56" spans="2:3" ht="26.25">
      <c r="B56" s="243" t="s">
        <v>384</v>
      </c>
      <c r="C56" s="133" t="s">
        <v>385</v>
      </c>
    </row>
    <row r="57" spans="2:3" ht="26.25">
      <c r="B57" s="248"/>
      <c r="C57" s="133" t="s">
        <v>386</v>
      </c>
    </row>
    <row r="58" spans="2:3" ht="26.25">
      <c r="B58" s="244"/>
      <c r="C58" s="133" t="s">
        <v>387</v>
      </c>
    </row>
    <row r="59" spans="2:3" ht="14.25">
      <c r="B59" s="133"/>
      <c r="C59" s="133" t="s">
        <v>388</v>
      </c>
    </row>
    <row r="60" spans="2:3" ht="26.25">
      <c r="B60" s="243" t="s">
        <v>389</v>
      </c>
      <c r="C60" s="133" t="s">
        <v>390</v>
      </c>
    </row>
    <row r="61" spans="2:3" ht="14.25">
      <c r="B61" s="248"/>
      <c r="C61" s="133" t="s">
        <v>391</v>
      </c>
    </row>
    <row r="62" spans="2:3" ht="26.25">
      <c r="B62" s="244"/>
      <c r="C62" s="133" t="s">
        <v>392</v>
      </c>
    </row>
    <row r="63" spans="2:3" ht="26.25">
      <c r="B63" s="243" t="s">
        <v>393</v>
      </c>
      <c r="C63" s="133" t="s">
        <v>390</v>
      </c>
    </row>
    <row r="64" spans="2:3" ht="26.25">
      <c r="B64" s="248"/>
      <c r="C64" s="133" t="s">
        <v>394</v>
      </c>
    </row>
    <row r="65" spans="2:3" ht="26.25">
      <c r="B65" s="244"/>
      <c r="C65" s="133" t="s">
        <v>395</v>
      </c>
    </row>
    <row r="66" ht="14.25">
      <c r="B66" s="132"/>
    </row>
    <row r="67" ht="14.25">
      <c r="B67" s="132"/>
    </row>
    <row r="68" spans="2:3" ht="39" customHeight="1">
      <c r="B68" s="245" t="s">
        <v>410</v>
      </c>
      <c r="C68" s="246"/>
    </row>
    <row r="69" spans="2:3" ht="26.25">
      <c r="B69" s="242" t="s">
        <v>365</v>
      </c>
      <c r="C69" s="133" t="s">
        <v>396</v>
      </c>
    </row>
    <row r="70" spans="2:3" ht="14.25">
      <c r="B70" s="242"/>
      <c r="C70" s="133" t="s">
        <v>397</v>
      </c>
    </row>
    <row r="71" spans="2:3" ht="26.25">
      <c r="B71" s="242"/>
      <c r="C71" s="133" t="s">
        <v>398</v>
      </c>
    </row>
    <row r="72" spans="2:3" ht="14.25">
      <c r="B72" s="133"/>
      <c r="C72" s="133" t="s">
        <v>399</v>
      </c>
    </row>
    <row r="73" spans="2:3" ht="14.25">
      <c r="B73" s="242" t="s">
        <v>367</v>
      </c>
      <c r="C73" s="133" t="s">
        <v>400</v>
      </c>
    </row>
    <row r="74" spans="2:3" ht="26.25">
      <c r="B74" s="242"/>
      <c r="C74" s="133" t="s">
        <v>401</v>
      </c>
    </row>
    <row r="75" spans="2:3" ht="39">
      <c r="B75" s="242" t="s">
        <v>371</v>
      </c>
      <c r="C75" s="133" t="s">
        <v>402</v>
      </c>
    </row>
    <row r="76" spans="2:3" ht="135" customHeight="1">
      <c r="B76" s="242"/>
      <c r="C76" s="133" t="s">
        <v>403</v>
      </c>
    </row>
    <row r="77" spans="2:3" ht="14.25">
      <c r="B77" s="134" t="s">
        <v>377</v>
      </c>
      <c r="C77" s="133" t="s">
        <v>404</v>
      </c>
    </row>
    <row r="78" spans="2:3" ht="39">
      <c r="B78" s="134" t="s">
        <v>381</v>
      </c>
      <c r="C78" s="133" t="s">
        <v>405</v>
      </c>
    </row>
    <row r="79" spans="2:3" ht="14.25">
      <c r="B79" s="243" t="s">
        <v>384</v>
      </c>
      <c r="C79" s="133" t="s">
        <v>406</v>
      </c>
    </row>
    <row r="80" spans="2:3" ht="14.25">
      <c r="B80" s="244"/>
      <c r="C80" s="133" t="s">
        <v>407</v>
      </c>
    </row>
    <row r="81" spans="2:3" ht="14.25">
      <c r="B81" s="243" t="s">
        <v>393</v>
      </c>
      <c r="C81" s="133" t="s">
        <v>408</v>
      </c>
    </row>
    <row r="82" spans="2:3" ht="14.25">
      <c r="B82" s="244"/>
      <c r="C82" s="133" t="s">
        <v>409</v>
      </c>
    </row>
    <row r="83" ht="14.25">
      <c r="B83" s="132"/>
    </row>
    <row r="84" spans="2:3" ht="39">
      <c r="B84" s="133" t="s">
        <v>522</v>
      </c>
      <c r="C84" s="183" t="s">
        <v>523</v>
      </c>
    </row>
    <row r="86" spans="2:3" ht="28.5">
      <c r="B86" s="138" t="s">
        <v>433</v>
      </c>
      <c r="C86" s="142" t="s">
        <v>432</v>
      </c>
    </row>
    <row r="88" spans="2:3" ht="14.25">
      <c r="B88" s="138" t="s">
        <v>435</v>
      </c>
      <c r="C88" s="143" t="s">
        <v>434</v>
      </c>
    </row>
    <row r="90" spans="2:3" ht="118.5">
      <c r="B90" s="139" t="s">
        <v>437</v>
      </c>
      <c r="C90" s="133" t="s">
        <v>436</v>
      </c>
    </row>
    <row r="92" spans="2:3" ht="14.25">
      <c r="B92" s="241" t="s">
        <v>412</v>
      </c>
      <c r="C92" s="241"/>
    </row>
    <row r="93" spans="2:3" ht="52.5">
      <c r="B93" s="140" t="s">
        <v>413</v>
      </c>
      <c r="C93" s="140" t="s">
        <v>438</v>
      </c>
    </row>
    <row r="94" spans="2:3" ht="66">
      <c r="B94" s="141" t="s">
        <v>415</v>
      </c>
      <c r="C94" s="140" t="s">
        <v>416</v>
      </c>
    </row>
    <row r="95" spans="2:3" ht="66">
      <c r="B95" s="140" t="s">
        <v>417</v>
      </c>
      <c r="C95" s="140" t="s">
        <v>418</v>
      </c>
    </row>
    <row r="96" spans="2:3" ht="78.75">
      <c r="B96" s="140" t="s">
        <v>419</v>
      </c>
      <c r="C96" s="140" t="s">
        <v>420</v>
      </c>
    </row>
    <row r="97" spans="2:3" ht="78.75">
      <c r="B97" s="140" t="s">
        <v>421</v>
      </c>
      <c r="C97" s="140" t="s">
        <v>422</v>
      </c>
    </row>
    <row r="98" spans="2:3" ht="52.5">
      <c r="B98" s="140" t="s">
        <v>423</v>
      </c>
      <c r="C98" s="140" t="s">
        <v>424</v>
      </c>
    </row>
    <row r="99" spans="2:3" ht="78.75">
      <c r="B99" s="140" t="s">
        <v>425</v>
      </c>
      <c r="C99" s="140" t="s">
        <v>439</v>
      </c>
    </row>
    <row r="100" spans="2:3" ht="26.25">
      <c r="B100" s="140" t="s">
        <v>426</v>
      </c>
      <c r="C100" s="140" t="s">
        <v>427</v>
      </c>
    </row>
    <row r="101" spans="2:3" ht="39">
      <c r="B101" s="140" t="s">
        <v>428</v>
      </c>
      <c r="C101" s="140" t="s">
        <v>414</v>
      </c>
    </row>
    <row r="102" spans="2:3" ht="39">
      <c r="B102" s="140" t="s">
        <v>429</v>
      </c>
      <c r="C102" s="140" t="s">
        <v>414</v>
      </c>
    </row>
    <row r="103" spans="2:3" ht="78.75">
      <c r="B103" s="140" t="s">
        <v>430</v>
      </c>
      <c r="C103" s="140" t="s">
        <v>440</v>
      </c>
    </row>
  </sheetData>
  <sheetProtection/>
  <mergeCells count="22">
    <mergeCell ref="B2:I2"/>
    <mergeCell ref="B7:B15"/>
    <mergeCell ref="B16:B23"/>
    <mergeCell ref="B24:B31"/>
    <mergeCell ref="B32:B40"/>
    <mergeCell ref="B6:C6"/>
    <mergeCell ref="B68:C68"/>
    <mergeCell ref="B42:C42"/>
    <mergeCell ref="B44:B46"/>
    <mergeCell ref="B63:B65"/>
    <mergeCell ref="B60:B62"/>
    <mergeCell ref="B56:B58"/>
    <mergeCell ref="B54:B55"/>
    <mergeCell ref="B51:B53"/>
    <mergeCell ref="B47:B48"/>
    <mergeCell ref="B49:B50"/>
    <mergeCell ref="B92:C92"/>
    <mergeCell ref="B69:B71"/>
    <mergeCell ref="B73:B74"/>
    <mergeCell ref="B75:B76"/>
    <mergeCell ref="B81:B82"/>
    <mergeCell ref="B79:B8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C84"/>
  <sheetViews>
    <sheetView zoomScalePageLayoutView="0" workbookViewId="0" topLeftCell="A40">
      <selection activeCell="C67" sqref="C67"/>
    </sheetView>
  </sheetViews>
  <sheetFormatPr defaultColWidth="9.140625" defaultRowHeight="18.75" customHeight="1"/>
  <cols>
    <col min="3" max="3" width="70.7109375" style="0" customWidth="1"/>
  </cols>
  <sheetData>
    <row r="2" ht="48.75" customHeight="1">
      <c r="C2" s="145" t="s">
        <v>458</v>
      </c>
    </row>
    <row r="4" spans="2:3" ht="18.75" customHeight="1">
      <c r="B4" s="146" t="s">
        <v>0</v>
      </c>
      <c r="C4" s="146" t="s">
        <v>14</v>
      </c>
    </row>
    <row r="5" spans="2:3" ht="18.75" customHeight="1">
      <c r="B5" s="147" t="s">
        <v>1</v>
      </c>
      <c r="C5" s="148" t="s">
        <v>65</v>
      </c>
    </row>
    <row r="6" spans="2:3" ht="18.75" customHeight="1">
      <c r="B6" s="147" t="s">
        <v>2</v>
      </c>
      <c r="C6" s="148" t="s">
        <v>66</v>
      </c>
    </row>
    <row r="7" spans="2:3" ht="18.75" customHeight="1">
      <c r="B7" s="147" t="s">
        <v>3</v>
      </c>
      <c r="C7" s="148" t="s">
        <v>67</v>
      </c>
    </row>
    <row r="8" spans="2:3" ht="18.75" customHeight="1">
      <c r="B8" s="147" t="s">
        <v>4</v>
      </c>
      <c r="C8" s="148" t="s">
        <v>68</v>
      </c>
    </row>
    <row r="9" spans="2:3" ht="18.75" customHeight="1">
      <c r="B9" s="147" t="s">
        <v>5</v>
      </c>
      <c r="C9" s="148" t="s">
        <v>69</v>
      </c>
    </row>
    <row r="10" spans="2:3" ht="18.75" customHeight="1">
      <c r="B10" s="147" t="s">
        <v>6</v>
      </c>
      <c r="C10" s="148" t="s">
        <v>70</v>
      </c>
    </row>
    <row r="11" spans="2:3" ht="18.75" customHeight="1">
      <c r="B11" s="147" t="s">
        <v>7</v>
      </c>
      <c r="C11" s="148" t="s">
        <v>71</v>
      </c>
    </row>
    <row r="12" spans="2:3" ht="18.75" customHeight="1">
      <c r="B12" s="147" t="s">
        <v>8</v>
      </c>
      <c r="C12" s="148" t="s">
        <v>72</v>
      </c>
    </row>
    <row r="13" spans="2:3" ht="18.75" customHeight="1">
      <c r="B13" s="147" t="s">
        <v>9</v>
      </c>
      <c r="C13" s="148" t="s">
        <v>73</v>
      </c>
    </row>
    <row r="14" spans="2:3" ht="18.75" customHeight="1">
      <c r="B14" s="147" t="s">
        <v>10</v>
      </c>
      <c r="C14" s="148" t="s">
        <v>74</v>
      </c>
    </row>
    <row r="15" spans="2:3" ht="18.75" customHeight="1">
      <c r="B15" s="147" t="s">
        <v>11</v>
      </c>
      <c r="C15" s="148" t="s">
        <v>75</v>
      </c>
    </row>
    <row r="16" spans="2:3" ht="36" customHeight="1">
      <c r="B16" s="147" t="s">
        <v>12</v>
      </c>
      <c r="C16" s="148" t="s">
        <v>441</v>
      </c>
    </row>
    <row r="17" spans="2:3" ht="18.75" customHeight="1">
      <c r="B17" s="147" t="s">
        <v>13</v>
      </c>
      <c r="C17" s="148" t="s">
        <v>93</v>
      </c>
    </row>
    <row r="18" spans="2:3" ht="18.75" customHeight="1">
      <c r="B18" s="147" t="s">
        <v>20</v>
      </c>
      <c r="C18" s="148" t="s">
        <v>94</v>
      </c>
    </row>
    <row r="19" spans="2:3" ht="18.75" customHeight="1">
      <c r="B19" s="147" t="s">
        <v>21</v>
      </c>
      <c r="C19" s="148" t="s">
        <v>442</v>
      </c>
    </row>
    <row r="20" spans="2:3" ht="18.75" customHeight="1">
      <c r="B20" s="147" t="s">
        <v>22</v>
      </c>
      <c r="C20" s="148" t="s">
        <v>443</v>
      </c>
    </row>
    <row r="21" spans="2:3" ht="18.75" customHeight="1">
      <c r="B21" s="147" t="s">
        <v>23</v>
      </c>
      <c r="C21" s="148" t="s">
        <v>444</v>
      </c>
    </row>
    <row r="22" spans="2:3" ht="18.75" customHeight="1">
      <c r="B22" s="147" t="s">
        <v>81</v>
      </c>
      <c r="C22" s="148" t="s">
        <v>445</v>
      </c>
    </row>
    <row r="23" spans="2:3" ht="18.75" customHeight="1">
      <c r="B23" s="147" t="s">
        <v>96</v>
      </c>
      <c r="C23" s="148" t="s">
        <v>446</v>
      </c>
    </row>
    <row r="24" spans="2:3" ht="18.75" customHeight="1">
      <c r="B24" s="147" t="s">
        <v>97</v>
      </c>
      <c r="C24" s="148" t="s">
        <v>447</v>
      </c>
    </row>
    <row r="25" spans="2:3" ht="18.75" customHeight="1">
      <c r="B25" s="147" t="s">
        <v>98</v>
      </c>
      <c r="C25" s="148" t="s">
        <v>448</v>
      </c>
    </row>
    <row r="26" spans="2:3" ht="18.75" customHeight="1">
      <c r="B26" s="147" t="s">
        <v>99</v>
      </c>
      <c r="C26" s="148" t="s">
        <v>449</v>
      </c>
    </row>
    <row r="27" spans="2:3" ht="18.75" customHeight="1">
      <c r="B27" s="147" t="s">
        <v>100</v>
      </c>
      <c r="C27" s="148" t="s">
        <v>95</v>
      </c>
    </row>
    <row r="28" spans="2:3" ht="18.75" customHeight="1">
      <c r="B28" s="149" t="s">
        <v>101</v>
      </c>
      <c r="C28" s="148" t="s">
        <v>450</v>
      </c>
    </row>
    <row r="29" spans="2:3" ht="18.75" customHeight="1">
      <c r="B29" s="149" t="s">
        <v>102</v>
      </c>
      <c r="C29" s="148" t="s">
        <v>219</v>
      </c>
    </row>
    <row r="30" spans="2:3" ht="18.75" customHeight="1">
      <c r="B30" s="149" t="s">
        <v>103</v>
      </c>
      <c r="C30" s="148" t="s">
        <v>220</v>
      </c>
    </row>
    <row r="31" spans="2:3" ht="18.75" customHeight="1">
      <c r="B31" s="149" t="s">
        <v>104</v>
      </c>
      <c r="C31" s="148" t="s">
        <v>221</v>
      </c>
    </row>
    <row r="32" spans="2:3" ht="18.75" customHeight="1">
      <c r="B32" s="149" t="s">
        <v>105</v>
      </c>
      <c r="C32" s="148" t="s">
        <v>222</v>
      </c>
    </row>
    <row r="33" spans="2:3" ht="18.75" customHeight="1">
      <c r="B33" s="149" t="s">
        <v>106</v>
      </c>
      <c r="C33" s="148" t="s">
        <v>223</v>
      </c>
    </row>
    <row r="34" spans="2:3" ht="18.75" customHeight="1">
      <c r="B34" s="149" t="s">
        <v>107</v>
      </c>
      <c r="C34" s="148" t="s">
        <v>225</v>
      </c>
    </row>
    <row r="35" spans="2:3" ht="18.75" customHeight="1">
      <c r="B35" s="149" t="s">
        <v>282</v>
      </c>
      <c r="C35" s="148" t="s">
        <v>451</v>
      </c>
    </row>
    <row r="36" spans="2:3" ht="18.75" customHeight="1">
      <c r="B36" s="149" t="s">
        <v>283</v>
      </c>
      <c r="C36" s="148" t="s">
        <v>228</v>
      </c>
    </row>
    <row r="37" spans="2:3" ht="18.75" customHeight="1">
      <c r="B37" s="149" t="s">
        <v>284</v>
      </c>
      <c r="C37" s="148" t="s">
        <v>229</v>
      </c>
    </row>
    <row r="38" spans="2:3" ht="18.75" customHeight="1">
      <c r="B38" s="149" t="s">
        <v>285</v>
      </c>
      <c r="C38" s="148" t="s">
        <v>231</v>
      </c>
    </row>
    <row r="39" spans="2:3" ht="18.75" customHeight="1">
      <c r="B39" s="149" t="s">
        <v>286</v>
      </c>
      <c r="C39" s="148" t="s">
        <v>452</v>
      </c>
    </row>
    <row r="40" spans="2:3" ht="18.75" customHeight="1">
      <c r="B40" s="149" t="s">
        <v>287</v>
      </c>
      <c r="C40" s="148" t="s">
        <v>236</v>
      </c>
    </row>
    <row r="41" spans="2:3" ht="18.75" customHeight="1">
      <c r="B41" s="149" t="s">
        <v>288</v>
      </c>
      <c r="C41" s="148" t="s">
        <v>239</v>
      </c>
    </row>
    <row r="42" spans="2:3" ht="18.75" customHeight="1">
      <c r="B42" s="149" t="s">
        <v>289</v>
      </c>
      <c r="C42" s="148" t="s">
        <v>240</v>
      </c>
    </row>
    <row r="43" spans="2:3" ht="18.75" customHeight="1">
      <c r="B43" s="149" t="s">
        <v>290</v>
      </c>
      <c r="C43" s="148" t="s">
        <v>241</v>
      </c>
    </row>
    <row r="44" spans="2:3" ht="18.75" customHeight="1">
      <c r="B44" s="149" t="s">
        <v>291</v>
      </c>
      <c r="C44" s="148" t="s">
        <v>242</v>
      </c>
    </row>
    <row r="45" spans="2:3" ht="18.75" customHeight="1">
      <c r="B45" s="149" t="s">
        <v>292</v>
      </c>
      <c r="C45" s="148" t="s">
        <v>244</v>
      </c>
    </row>
    <row r="46" spans="2:3" ht="18.75" customHeight="1">
      <c r="B46" s="149" t="s">
        <v>293</v>
      </c>
      <c r="C46" s="148" t="s">
        <v>246</v>
      </c>
    </row>
    <row r="47" spans="2:3" ht="18.75" customHeight="1">
      <c r="B47" s="149" t="s">
        <v>294</v>
      </c>
      <c r="C47" s="148" t="s">
        <v>249</v>
      </c>
    </row>
    <row r="48" spans="2:3" ht="18.75" customHeight="1">
      <c r="B48" s="149" t="s">
        <v>295</v>
      </c>
      <c r="C48" s="148" t="s">
        <v>251</v>
      </c>
    </row>
    <row r="49" spans="2:3" ht="18.75" customHeight="1">
      <c r="B49" s="149" t="s">
        <v>296</v>
      </c>
      <c r="C49" s="148" t="s">
        <v>252</v>
      </c>
    </row>
    <row r="50" spans="2:3" ht="18.75" customHeight="1">
      <c r="B50" s="149" t="s">
        <v>297</v>
      </c>
      <c r="C50" s="148" t="s">
        <v>253</v>
      </c>
    </row>
    <row r="51" spans="2:3" ht="18.75" customHeight="1">
      <c r="B51" s="149" t="s">
        <v>298</v>
      </c>
      <c r="C51" s="148" t="s">
        <v>254</v>
      </c>
    </row>
    <row r="52" spans="2:3" ht="18.75" customHeight="1">
      <c r="B52" s="149" t="s">
        <v>299</v>
      </c>
      <c r="C52" s="148" t="s">
        <v>255</v>
      </c>
    </row>
    <row r="53" spans="2:3" ht="18.75" customHeight="1">
      <c r="B53" s="149" t="s">
        <v>300</v>
      </c>
      <c r="C53" s="148" t="s">
        <v>256</v>
      </c>
    </row>
    <row r="54" spans="2:3" ht="18.75" customHeight="1">
      <c r="B54" s="149" t="s">
        <v>301</v>
      </c>
      <c r="C54" s="148" t="s">
        <v>259</v>
      </c>
    </row>
    <row r="55" spans="2:3" ht="18.75" customHeight="1">
      <c r="B55" s="149" t="s">
        <v>302</v>
      </c>
      <c r="C55" s="148" t="s">
        <v>260</v>
      </c>
    </row>
    <row r="56" spans="2:3" ht="18.75" customHeight="1">
      <c r="B56" s="149" t="s">
        <v>303</v>
      </c>
      <c r="C56" s="148" t="s">
        <v>261</v>
      </c>
    </row>
    <row r="57" spans="2:3" ht="18.75" customHeight="1">
      <c r="B57" s="149" t="s">
        <v>304</v>
      </c>
      <c r="C57" s="148" t="s">
        <v>262</v>
      </c>
    </row>
    <row r="58" spans="2:3" ht="18.75" customHeight="1">
      <c r="B58" s="149" t="s">
        <v>305</v>
      </c>
      <c r="C58" s="148" t="s">
        <v>263</v>
      </c>
    </row>
    <row r="59" spans="2:3" ht="18.75" customHeight="1">
      <c r="B59" s="149" t="s">
        <v>306</v>
      </c>
      <c r="C59" s="148" t="s">
        <v>264</v>
      </c>
    </row>
    <row r="60" spans="2:3" ht="18.75" customHeight="1">
      <c r="B60" s="149" t="s">
        <v>307</v>
      </c>
      <c r="C60" s="148" t="s">
        <v>265</v>
      </c>
    </row>
    <row r="61" spans="2:3" ht="18.75" customHeight="1">
      <c r="B61" s="149" t="s">
        <v>308</v>
      </c>
      <c r="C61" s="148" t="s">
        <v>266</v>
      </c>
    </row>
    <row r="62" spans="2:3" ht="18.75" customHeight="1">
      <c r="B62" s="149" t="s">
        <v>309</v>
      </c>
      <c r="C62" s="148" t="s">
        <v>267</v>
      </c>
    </row>
    <row r="63" spans="2:3" ht="18.75" customHeight="1">
      <c r="B63" s="149" t="s">
        <v>310</v>
      </c>
      <c r="C63" s="148" t="s">
        <v>268</v>
      </c>
    </row>
    <row r="64" spans="2:3" ht="18.75" customHeight="1">
      <c r="B64" s="149" t="s">
        <v>311</v>
      </c>
      <c r="C64" s="148" t="s">
        <v>269</v>
      </c>
    </row>
    <row r="65" spans="2:3" ht="18.75" customHeight="1">
      <c r="B65" s="149" t="s">
        <v>312</v>
      </c>
      <c r="C65" s="148" t="s">
        <v>270</v>
      </c>
    </row>
    <row r="66" spans="2:3" ht="18.75" customHeight="1">
      <c r="B66" s="149" t="s">
        <v>313</v>
      </c>
      <c r="C66" s="180" t="s">
        <v>487</v>
      </c>
    </row>
    <row r="67" spans="2:3" ht="18.75" customHeight="1">
      <c r="B67" s="149" t="s">
        <v>314</v>
      </c>
      <c r="C67" s="180" t="s">
        <v>514</v>
      </c>
    </row>
    <row r="68" spans="2:3" ht="18.75" customHeight="1">
      <c r="B68" s="149" t="s">
        <v>315</v>
      </c>
      <c r="C68" s="148" t="s">
        <v>272</v>
      </c>
    </row>
    <row r="69" spans="2:3" ht="18.75" customHeight="1">
      <c r="B69" s="149" t="s">
        <v>316</v>
      </c>
      <c r="C69" s="148" t="s">
        <v>453</v>
      </c>
    </row>
    <row r="70" spans="2:3" ht="18.75" customHeight="1">
      <c r="B70" s="149" t="s">
        <v>317</v>
      </c>
      <c r="C70" s="148" t="s">
        <v>454</v>
      </c>
    </row>
    <row r="71" spans="2:3" ht="18.75" customHeight="1">
      <c r="B71" s="149" t="s">
        <v>318</v>
      </c>
      <c r="C71" s="148" t="s">
        <v>455</v>
      </c>
    </row>
    <row r="72" spans="2:3" ht="18.75" customHeight="1">
      <c r="B72" s="149" t="s">
        <v>319</v>
      </c>
      <c r="C72" s="148" t="s">
        <v>456</v>
      </c>
    </row>
    <row r="73" spans="2:3" ht="18.75" customHeight="1">
      <c r="B73" s="149" t="s">
        <v>320</v>
      </c>
      <c r="C73" s="148" t="s">
        <v>344</v>
      </c>
    </row>
    <row r="74" spans="2:3" ht="18.75" customHeight="1">
      <c r="B74" s="149" t="s">
        <v>321</v>
      </c>
      <c r="C74" s="148" t="s">
        <v>346</v>
      </c>
    </row>
    <row r="75" spans="2:3" ht="18.75" customHeight="1">
      <c r="B75" s="149" t="s">
        <v>322</v>
      </c>
      <c r="C75" s="148" t="s">
        <v>54</v>
      </c>
    </row>
    <row r="76" spans="2:3" ht="18.75" customHeight="1">
      <c r="B76" s="149" t="s">
        <v>323</v>
      </c>
      <c r="C76" s="148" t="s">
        <v>83</v>
      </c>
    </row>
    <row r="77" spans="2:3" ht="18.75" customHeight="1">
      <c r="B77" s="149" t="s">
        <v>324</v>
      </c>
      <c r="C77" s="148" t="s">
        <v>349</v>
      </c>
    </row>
    <row r="78" spans="2:3" ht="18.75" customHeight="1">
      <c r="B78" s="149" t="s">
        <v>325</v>
      </c>
      <c r="C78" s="148" t="s">
        <v>47</v>
      </c>
    </row>
    <row r="79" spans="2:3" ht="18.75" customHeight="1">
      <c r="B79" s="149" t="s">
        <v>326</v>
      </c>
      <c r="C79" s="148" t="s">
        <v>48</v>
      </c>
    </row>
    <row r="80" spans="2:3" ht="18.75" customHeight="1">
      <c r="B80" s="251" t="s">
        <v>327</v>
      </c>
      <c r="C80" s="252" t="s">
        <v>49</v>
      </c>
    </row>
    <row r="81" spans="2:3" ht="18.75" customHeight="1">
      <c r="B81" s="251"/>
      <c r="C81" s="252"/>
    </row>
    <row r="82" spans="2:3" ht="18.75" customHeight="1">
      <c r="B82" s="149" t="s">
        <v>328</v>
      </c>
      <c r="C82" s="180" t="s">
        <v>513</v>
      </c>
    </row>
    <row r="83" spans="2:3" ht="18.75" customHeight="1">
      <c r="B83" s="149">
        <v>78</v>
      </c>
      <c r="C83" s="148" t="s">
        <v>84</v>
      </c>
    </row>
    <row r="84" spans="2:3" ht="18.75" customHeight="1">
      <c r="B84" s="149">
        <v>79</v>
      </c>
      <c r="C84" s="148" t="s">
        <v>457</v>
      </c>
    </row>
  </sheetData>
  <sheetProtection/>
  <mergeCells count="2">
    <mergeCell ref="B80:B81"/>
    <mergeCell ref="C80:C8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3:L145"/>
  <sheetViews>
    <sheetView zoomScalePageLayoutView="0" workbookViewId="0" topLeftCell="A145">
      <selection activeCell="A1" sqref="A1:IV16384"/>
    </sheetView>
  </sheetViews>
  <sheetFormatPr defaultColWidth="9.140625" defaultRowHeight="15"/>
  <cols>
    <col min="1" max="2" width="8.8515625" style="184" customWidth="1"/>
    <col min="3" max="3" width="36.00390625" style="184" customWidth="1"/>
    <col min="4" max="4" width="24.7109375" style="200" customWidth="1"/>
    <col min="5" max="5" width="33.00390625" style="201" customWidth="1"/>
    <col min="6" max="6" width="20.421875" style="202" customWidth="1"/>
    <col min="7" max="7" width="22.7109375" style="203" customWidth="1"/>
    <col min="8" max="8" width="23.28125" style="203" customWidth="1"/>
    <col min="9" max="9" width="8.8515625" style="184" customWidth="1"/>
    <col min="10" max="10" width="13.140625" style="184" customWidth="1"/>
    <col min="11" max="11" width="14.140625" style="184" customWidth="1"/>
    <col min="12" max="16384" width="8.8515625" style="184" customWidth="1"/>
  </cols>
  <sheetData>
    <row r="3" spans="2:12" ht="28.5">
      <c r="B3" s="185" t="s">
        <v>0</v>
      </c>
      <c r="C3" s="185" t="s">
        <v>524</v>
      </c>
      <c r="D3" s="186" t="s">
        <v>525</v>
      </c>
      <c r="E3" s="187" t="s">
        <v>16</v>
      </c>
      <c r="F3" s="188" t="s">
        <v>526</v>
      </c>
      <c r="G3" s="185" t="s">
        <v>527</v>
      </c>
      <c r="H3" s="185" t="s">
        <v>528</v>
      </c>
      <c r="I3" s="185" t="s">
        <v>529</v>
      </c>
      <c r="J3" s="185" t="s">
        <v>530</v>
      </c>
      <c r="K3" s="185" t="s">
        <v>531</v>
      </c>
      <c r="L3" s="185" t="s">
        <v>532</v>
      </c>
    </row>
    <row r="4" spans="2:12" ht="14.25">
      <c r="B4" s="189" t="s">
        <v>1</v>
      </c>
      <c r="C4" s="189" t="s">
        <v>533</v>
      </c>
      <c r="D4" s="190">
        <v>0.8043</v>
      </c>
      <c r="E4" s="191">
        <v>998201</v>
      </c>
      <c r="F4" s="192">
        <v>166.4</v>
      </c>
      <c r="G4" s="193">
        <v>5</v>
      </c>
      <c r="H4" s="193">
        <v>1</v>
      </c>
      <c r="I4" s="189">
        <v>1890</v>
      </c>
      <c r="J4" s="189" t="s">
        <v>180</v>
      </c>
      <c r="K4" s="189" t="s">
        <v>185</v>
      </c>
      <c r="L4" s="189" t="s">
        <v>172</v>
      </c>
    </row>
    <row r="5" spans="2:12" ht="14.25">
      <c r="B5" s="189" t="s">
        <v>2</v>
      </c>
      <c r="C5" s="189" t="s">
        <v>534</v>
      </c>
      <c r="D5" s="190">
        <v>0.7758</v>
      </c>
      <c r="E5" s="191">
        <v>318756</v>
      </c>
      <c r="F5" s="192">
        <v>151.91</v>
      </c>
      <c r="G5" s="193">
        <v>5</v>
      </c>
      <c r="H5" s="193">
        <v>0</v>
      </c>
      <c r="I5" s="189">
        <v>1905</v>
      </c>
      <c r="J5" s="189" t="s">
        <v>180</v>
      </c>
      <c r="K5" s="189" t="s">
        <v>185</v>
      </c>
      <c r="L5" s="189" t="s">
        <v>179</v>
      </c>
    </row>
    <row r="6" spans="2:12" ht="14.25">
      <c r="B6" s="189" t="s">
        <v>3</v>
      </c>
      <c r="C6" s="189" t="s">
        <v>535</v>
      </c>
      <c r="D6" s="190">
        <v>0.606</v>
      </c>
      <c r="E6" s="191">
        <v>277608</v>
      </c>
      <c r="F6" s="192">
        <v>137.2</v>
      </c>
      <c r="G6" s="193">
        <v>2</v>
      </c>
      <c r="H6" s="193">
        <v>1</v>
      </c>
      <c r="I6" s="189">
        <v>1900</v>
      </c>
      <c r="J6" s="189" t="s">
        <v>180</v>
      </c>
      <c r="K6" s="189" t="s">
        <v>185</v>
      </c>
      <c r="L6" s="189" t="s">
        <v>179</v>
      </c>
    </row>
    <row r="7" spans="2:12" ht="14.25">
      <c r="B7" s="189" t="s">
        <v>4</v>
      </c>
      <c r="C7" s="189" t="s">
        <v>536</v>
      </c>
      <c r="D7" s="190">
        <v>0.8973</v>
      </c>
      <c r="E7" s="191">
        <v>1226394</v>
      </c>
      <c r="F7" s="192">
        <v>327.3</v>
      </c>
      <c r="G7" s="193">
        <v>8</v>
      </c>
      <c r="H7" s="193">
        <v>8</v>
      </c>
      <c r="I7" s="189">
        <v>1920</v>
      </c>
      <c r="J7" s="189" t="s">
        <v>180</v>
      </c>
      <c r="K7" s="189" t="s">
        <v>185</v>
      </c>
      <c r="L7" s="189" t="s">
        <v>172</v>
      </c>
    </row>
    <row r="8" spans="2:12" ht="14.25">
      <c r="B8" s="189" t="s">
        <v>5</v>
      </c>
      <c r="C8" s="189" t="s">
        <v>537</v>
      </c>
      <c r="D8" s="190">
        <v>0.68</v>
      </c>
      <c r="E8" s="191">
        <v>1005180</v>
      </c>
      <c r="F8" s="192">
        <v>620.95</v>
      </c>
      <c r="G8" s="193">
        <v>10</v>
      </c>
      <c r="H8" s="193">
        <v>3</v>
      </c>
      <c r="I8" s="189">
        <v>1900</v>
      </c>
      <c r="J8" s="189" t="s">
        <v>180</v>
      </c>
      <c r="K8" s="189" t="s">
        <v>185</v>
      </c>
      <c r="L8" s="189" t="s">
        <v>538</v>
      </c>
    </row>
    <row r="9" spans="2:12" ht="14.25">
      <c r="B9" s="189" t="s">
        <v>6</v>
      </c>
      <c r="C9" s="189" t="s">
        <v>539</v>
      </c>
      <c r="D9" s="190">
        <v>0.601</v>
      </c>
      <c r="E9" s="191">
        <v>831790</v>
      </c>
      <c r="F9" s="192">
        <v>284.6</v>
      </c>
      <c r="G9" s="193">
        <v>4</v>
      </c>
      <c r="H9" s="193">
        <v>2</v>
      </c>
      <c r="I9" s="189">
        <v>1890</v>
      </c>
      <c r="J9" s="189" t="s">
        <v>180</v>
      </c>
      <c r="K9" s="189" t="s">
        <v>185</v>
      </c>
      <c r="L9" s="189" t="s">
        <v>179</v>
      </c>
    </row>
    <row r="10" spans="2:12" ht="14.25">
      <c r="B10" s="189" t="s">
        <v>7</v>
      </c>
      <c r="C10" s="189" t="s">
        <v>540</v>
      </c>
      <c r="D10" s="190">
        <v>0.8513</v>
      </c>
      <c r="E10" s="191">
        <v>709247</v>
      </c>
      <c r="F10" s="192">
        <v>320.82</v>
      </c>
      <c r="G10" s="193">
        <v>8</v>
      </c>
      <c r="H10" s="193">
        <v>0</v>
      </c>
      <c r="I10" s="189">
        <v>1905</v>
      </c>
      <c r="J10" s="189" t="s">
        <v>180</v>
      </c>
      <c r="K10" s="189" t="s">
        <v>185</v>
      </c>
      <c r="L10" s="189" t="s">
        <v>179</v>
      </c>
    </row>
    <row r="11" spans="2:12" ht="14.25">
      <c r="B11" s="189" t="s">
        <v>8</v>
      </c>
      <c r="C11" s="189" t="s">
        <v>541</v>
      </c>
      <c r="D11" s="190">
        <v>0.55</v>
      </c>
      <c r="E11" s="191">
        <v>366314</v>
      </c>
      <c r="F11" s="192">
        <v>207.25</v>
      </c>
      <c r="G11" s="193">
        <v>5</v>
      </c>
      <c r="H11" s="193">
        <v>0</v>
      </c>
      <c r="I11" s="189">
        <v>1905</v>
      </c>
      <c r="J11" s="189" t="s">
        <v>180</v>
      </c>
      <c r="K11" s="189" t="s">
        <v>185</v>
      </c>
      <c r="L11" s="189" t="s">
        <v>172</v>
      </c>
    </row>
    <row r="12" spans="2:12" ht="14.25">
      <c r="B12" s="189" t="s">
        <v>9</v>
      </c>
      <c r="C12" s="189" t="s">
        <v>542</v>
      </c>
      <c r="D12" s="190">
        <v>0.7623</v>
      </c>
      <c r="E12" s="191">
        <v>436704</v>
      </c>
      <c r="F12" s="192">
        <v>187.98</v>
      </c>
      <c r="G12" s="193">
        <v>5</v>
      </c>
      <c r="H12" s="193">
        <v>0</v>
      </c>
      <c r="I12" s="189">
        <v>1900</v>
      </c>
      <c r="J12" s="189" t="s">
        <v>180</v>
      </c>
      <c r="K12" s="189" t="s">
        <v>185</v>
      </c>
      <c r="L12" s="189" t="s">
        <v>179</v>
      </c>
    </row>
    <row r="13" spans="2:12" ht="14.25">
      <c r="B13" s="189" t="s">
        <v>10</v>
      </c>
      <c r="C13" s="189" t="s">
        <v>543</v>
      </c>
      <c r="D13" s="190">
        <v>0.7088</v>
      </c>
      <c r="E13" s="191">
        <v>514153</v>
      </c>
      <c r="F13" s="192">
        <v>258.9</v>
      </c>
      <c r="G13" s="193">
        <v>7</v>
      </c>
      <c r="H13" s="193">
        <v>0</v>
      </c>
      <c r="I13" s="189">
        <v>1880</v>
      </c>
      <c r="J13" s="189" t="s">
        <v>180</v>
      </c>
      <c r="K13" s="189" t="s">
        <v>185</v>
      </c>
      <c r="L13" s="189" t="s">
        <v>179</v>
      </c>
    </row>
    <row r="14" spans="2:12" ht="14.25">
      <c r="B14" s="189" t="s">
        <v>11</v>
      </c>
      <c r="C14" s="189" t="s">
        <v>544</v>
      </c>
      <c r="D14" s="190">
        <v>0.6259</v>
      </c>
      <c r="E14" s="191">
        <v>642126</v>
      </c>
      <c r="F14" s="192">
        <v>316.57</v>
      </c>
      <c r="G14" s="193">
        <v>6</v>
      </c>
      <c r="H14" s="193">
        <v>0</v>
      </c>
      <c r="I14" s="189">
        <v>1879</v>
      </c>
      <c r="J14" s="189" t="s">
        <v>180</v>
      </c>
      <c r="K14" s="189" t="s">
        <v>185</v>
      </c>
      <c r="L14" s="189" t="s">
        <v>172</v>
      </c>
    </row>
    <row r="15" spans="2:12" ht="14.25">
      <c r="B15" s="189" t="s">
        <v>12</v>
      </c>
      <c r="C15" s="189" t="s">
        <v>545</v>
      </c>
      <c r="D15" s="190">
        <v>0.77</v>
      </c>
      <c r="E15" s="191">
        <v>412674</v>
      </c>
      <c r="F15" s="192">
        <v>220.7</v>
      </c>
      <c r="G15" s="193">
        <v>5</v>
      </c>
      <c r="H15" s="193">
        <v>0</v>
      </c>
      <c r="I15" s="189">
        <v>1900</v>
      </c>
      <c r="J15" s="189" t="s">
        <v>180</v>
      </c>
      <c r="K15" s="189" t="s">
        <v>185</v>
      </c>
      <c r="L15" s="189" t="s">
        <v>172</v>
      </c>
    </row>
    <row r="16" spans="2:12" ht="14.25">
      <c r="B16" s="189" t="s">
        <v>13</v>
      </c>
      <c r="C16" s="189" t="s">
        <v>546</v>
      </c>
      <c r="D16" s="190">
        <v>0.7397</v>
      </c>
      <c r="E16" s="191">
        <v>290092</v>
      </c>
      <c r="F16" s="192">
        <v>131.22</v>
      </c>
      <c r="G16" s="193">
        <v>4</v>
      </c>
      <c r="H16" s="193">
        <v>0</v>
      </c>
      <c r="I16" s="189">
        <v>1880</v>
      </c>
      <c r="J16" s="189" t="s">
        <v>180</v>
      </c>
      <c r="K16" s="189" t="s">
        <v>185</v>
      </c>
      <c r="L16" s="189" t="s">
        <v>174</v>
      </c>
    </row>
    <row r="17" spans="2:12" ht="14.25">
      <c r="B17" s="189" t="s">
        <v>20</v>
      </c>
      <c r="C17" s="189" t="s">
        <v>547</v>
      </c>
      <c r="D17" s="190">
        <v>0.6419</v>
      </c>
      <c r="E17" s="191">
        <v>470088</v>
      </c>
      <c r="F17" s="192">
        <v>220.1</v>
      </c>
      <c r="G17" s="193">
        <v>4</v>
      </c>
      <c r="H17" s="193">
        <v>1</v>
      </c>
      <c r="I17" s="189">
        <v>1912</v>
      </c>
      <c r="J17" s="189" t="s">
        <v>180</v>
      </c>
      <c r="K17" s="189" t="s">
        <v>185</v>
      </c>
      <c r="L17" s="189" t="s">
        <v>179</v>
      </c>
    </row>
    <row r="18" spans="2:12" ht="14.25">
      <c r="B18" s="189" t="s">
        <v>21</v>
      </c>
      <c r="C18" s="189" t="s">
        <v>548</v>
      </c>
      <c r="D18" s="190">
        <v>0.7269</v>
      </c>
      <c r="E18" s="191">
        <v>340550</v>
      </c>
      <c r="F18" s="192">
        <v>156</v>
      </c>
      <c r="G18" s="193">
        <v>4</v>
      </c>
      <c r="H18" s="193">
        <v>0</v>
      </c>
      <c r="I18" s="189">
        <v>1895</v>
      </c>
      <c r="J18" s="189" t="s">
        <v>180</v>
      </c>
      <c r="K18" s="189" t="s">
        <v>185</v>
      </c>
      <c r="L18" s="189" t="s">
        <v>179</v>
      </c>
    </row>
    <row r="19" spans="2:12" ht="14.25">
      <c r="B19" s="189" t="s">
        <v>22</v>
      </c>
      <c r="C19" s="189" t="s">
        <v>549</v>
      </c>
      <c r="D19" s="190">
        <v>0.72</v>
      </c>
      <c r="E19" s="191">
        <v>1115040</v>
      </c>
      <c r="F19" s="192">
        <v>495.97</v>
      </c>
      <c r="G19" s="193">
        <v>9</v>
      </c>
      <c r="H19" s="193">
        <v>0</v>
      </c>
      <c r="I19" s="189">
        <v>1900</v>
      </c>
      <c r="J19" s="189" t="s">
        <v>180</v>
      </c>
      <c r="K19" s="189" t="s">
        <v>185</v>
      </c>
      <c r="L19" s="189" t="s">
        <v>179</v>
      </c>
    </row>
    <row r="20" spans="2:12" ht="14.25">
      <c r="B20" s="189" t="s">
        <v>23</v>
      </c>
      <c r="C20" s="189" t="s">
        <v>550</v>
      </c>
      <c r="D20" s="190">
        <v>0.643</v>
      </c>
      <c r="E20" s="191">
        <v>629076</v>
      </c>
      <c r="F20" s="192">
        <v>308.44</v>
      </c>
      <c r="G20" s="193">
        <v>6</v>
      </c>
      <c r="H20" s="193">
        <v>0</v>
      </c>
      <c r="I20" s="189">
        <v>1900</v>
      </c>
      <c r="J20" s="189" t="s">
        <v>180</v>
      </c>
      <c r="K20" s="189" t="s">
        <v>185</v>
      </c>
      <c r="L20" s="189" t="s">
        <v>179</v>
      </c>
    </row>
    <row r="21" spans="2:12" ht="14.25">
      <c r="B21" s="189" t="s">
        <v>81</v>
      </c>
      <c r="C21" s="189" t="s">
        <v>551</v>
      </c>
      <c r="D21" s="190">
        <v>0.462</v>
      </c>
      <c r="E21" s="191">
        <v>476920</v>
      </c>
      <c r="F21" s="192">
        <v>341.1</v>
      </c>
      <c r="G21" s="193">
        <v>6</v>
      </c>
      <c r="H21" s="193">
        <v>0</v>
      </c>
      <c r="I21" s="189">
        <v>1900</v>
      </c>
      <c r="J21" s="189" t="s">
        <v>180</v>
      </c>
      <c r="K21" s="189" t="s">
        <v>185</v>
      </c>
      <c r="L21" s="189" t="s">
        <v>174</v>
      </c>
    </row>
    <row r="22" spans="2:12" ht="14.25">
      <c r="B22" s="189" t="s">
        <v>96</v>
      </c>
      <c r="C22" s="189" t="s">
        <v>552</v>
      </c>
      <c r="D22" s="190">
        <v>0.5602</v>
      </c>
      <c r="E22" s="191">
        <v>1092374</v>
      </c>
      <c r="F22" s="192">
        <v>373.48</v>
      </c>
      <c r="G22" s="193">
        <v>3</v>
      </c>
      <c r="H22" s="193">
        <v>4</v>
      </c>
      <c r="I22" s="189">
        <v>1898</v>
      </c>
      <c r="J22" s="189" t="s">
        <v>180</v>
      </c>
      <c r="K22" s="189" t="s">
        <v>185</v>
      </c>
      <c r="L22" s="189" t="s">
        <v>538</v>
      </c>
    </row>
    <row r="23" spans="2:12" ht="14.25">
      <c r="B23" s="189" t="s">
        <v>97</v>
      </c>
      <c r="C23" s="189" t="s">
        <v>553</v>
      </c>
      <c r="D23" s="190">
        <v>0.741</v>
      </c>
      <c r="E23" s="191">
        <v>980671</v>
      </c>
      <c r="F23" s="192">
        <v>467.36</v>
      </c>
      <c r="G23" s="193">
        <v>7</v>
      </c>
      <c r="H23" s="193">
        <v>1</v>
      </c>
      <c r="I23" s="189">
        <v>1880</v>
      </c>
      <c r="J23" s="189" t="s">
        <v>180</v>
      </c>
      <c r="K23" s="189" t="s">
        <v>185</v>
      </c>
      <c r="L23" s="189" t="s">
        <v>174</v>
      </c>
    </row>
    <row r="24" spans="2:12" ht="14.25">
      <c r="B24" s="189" t="s">
        <v>98</v>
      </c>
      <c r="C24" s="189" t="s">
        <v>554</v>
      </c>
      <c r="D24" s="190">
        <v>0.79</v>
      </c>
      <c r="E24" s="191">
        <v>382419</v>
      </c>
      <c r="F24" s="192">
        <v>170.1</v>
      </c>
      <c r="G24" s="193">
        <v>5</v>
      </c>
      <c r="H24" s="193">
        <v>0</v>
      </c>
      <c r="I24" s="189">
        <v>1870</v>
      </c>
      <c r="J24" s="189" t="s">
        <v>180</v>
      </c>
      <c r="K24" s="189" t="s">
        <v>185</v>
      </c>
      <c r="L24" s="189" t="s">
        <v>179</v>
      </c>
    </row>
    <row r="25" spans="2:12" ht="14.25">
      <c r="B25" s="189" t="s">
        <v>99</v>
      </c>
      <c r="C25" s="189" t="s">
        <v>555</v>
      </c>
      <c r="D25" s="190">
        <v>0.79</v>
      </c>
      <c r="E25" s="191">
        <v>441390</v>
      </c>
      <c r="F25" s="192">
        <v>203.1</v>
      </c>
      <c r="G25" s="193">
        <v>6</v>
      </c>
      <c r="H25" s="193">
        <v>0</v>
      </c>
      <c r="I25" s="189">
        <v>1895</v>
      </c>
      <c r="J25" s="189" t="s">
        <v>180</v>
      </c>
      <c r="K25" s="189" t="s">
        <v>185</v>
      </c>
      <c r="L25" s="189" t="s">
        <v>179</v>
      </c>
    </row>
    <row r="26" spans="2:12" ht="14.25">
      <c r="B26" s="189" t="s">
        <v>100</v>
      </c>
      <c r="C26" s="189" t="s">
        <v>556</v>
      </c>
      <c r="D26" s="190">
        <v>0.787</v>
      </c>
      <c r="E26" s="191">
        <v>326207</v>
      </c>
      <c r="F26" s="192">
        <v>150.1</v>
      </c>
      <c r="G26" s="193">
        <v>4</v>
      </c>
      <c r="H26" s="193">
        <v>1</v>
      </c>
      <c r="I26" s="189">
        <v>1900</v>
      </c>
      <c r="J26" s="189" t="s">
        <v>180</v>
      </c>
      <c r="K26" s="189" t="s">
        <v>185</v>
      </c>
      <c r="L26" s="189" t="s">
        <v>172</v>
      </c>
    </row>
    <row r="27" spans="2:12" ht="14.25">
      <c r="B27" s="189" t="s">
        <v>101</v>
      </c>
      <c r="C27" s="189" t="s">
        <v>557</v>
      </c>
      <c r="D27" s="190">
        <v>0.7206</v>
      </c>
      <c r="E27" s="191">
        <v>247637</v>
      </c>
      <c r="F27" s="192">
        <v>152.02</v>
      </c>
      <c r="G27" s="193">
        <v>4</v>
      </c>
      <c r="H27" s="193">
        <v>0</v>
      </c>
      <c r="I27" s="189">
        <v>1900</v>
      </c>
      <c r="J27" s="189" t="s">
        <v>180</v>
      </c>
      <c r="K27" s="189" t="s">
        <v>185</v>
      </c>
      <c r="L27" s="189" t="s">
        <v>174</v>
      </c>
    </row>
    <row r="28" spans="2:12" ht="14.25">
      <c r="B28" s="189" t="s">
        <v>102</v>
      </c>
      <c r="C28" s="189" t="s">
        <v>558</v>
      </c>
      <c r="D28" s="190">
        <v>0.625</v>
      </c>
      <c r="E28" s="191">
        <v>675821</v>
      </c>
      <c r="F28" s="192">
        <v>315.6</v>
      </c>
      <c r="G28" s="193">
        <v>6</v>
      </c>
      <c r="H28" s="193">
        <v>0</v>
      </c>
      <c r="I28" s="189">
        <v>1900</v>
      </c>
      <c r="J28" s="189" t="s">
        <v>180</v>
      </c>
      <c r="K28" s="189" t="s">
        <v>185</v>
      </c>
      <c r="L28" s="189" t="s">
        <v>179</v>
      </c>
    </row>
    <row r="29" spans="2:12" ht="14.25">
      <c r="B29" s="189" t="s">
        <v>103</v>
      </c>
      <c r="C29" s="189" t="s">
        <v>559</v>
      </c>
      <c r="D29" s="190">
        <v>0.813</v>
      </c>
      <c r="E29" s="191">
        <v>574127</v>
      </c>
      <c r="F29" s="192">
        <v>259.7</v>
      </c>
      <c r="G29" s="193">
        <v>5</v>
      </c>
      <c r="H29" s="193">
        <v>0</v>
      </c>
      <c r="I29" s="189">
        <v>1900</v>
      </c>
      <c r="J29" s="189" t="s">
        <v>180</v>
      </c>
      <c r="K29" s="189" t="s">
        <v>185</v>
      </c>
      <c r="L29" s="189" t="s">
        <v>179</v>
      </c>
    </row>
    <row r="30" spans="2:12" ht="14.25">
      <c r="B30" s="189" t="s">
        <v>104</v>
      </c>
      <c r="C30" s="189" t="s">
        <v>560</v>
      </c>
      <c r="D30" s="190">
        <v>0.7142</v>
      </c>
      <c r="E30" s="191">
        <v>720413</v>
      </c>
      <c r="F30" s="192">
        <v>297.3</v>
      </c>
      <c r="G30" s="193">
        <v>5</v>
      </c>
      <c r="H30" s="193">
        <v>0</v>
      </c>
      <c r="I30" s="189">
        <v>1945</v>
      </c>
      <c r="J30" s="189" t="s">
        <v>180</v>
      </c>
      <c r="K30" s="189" t="s">
        <v>185</v>
      </c>
      <c r="L30" s="189" t="s">
        <v>172</v>
      </c>
    </row>
    <row r="31" spans="2:12" ht="14.25">
      <c r="B31" s="189" t="s">
        <v>105</v>
      </c>
      <c r="C31" s="189" t="s">
        <v>561</v>
      </c>
      <c r="D31" s="190">
        <v>0.855</v>
      </c>
      <c r="E31" s="191">
        <v>474728</v>
      </c>
      <c r="F31" s="192">
        <v>212.8</v>
      </c>
      <c r="G31" s="193">
        <v>4</v>
      </c>
      <c r="H31" s="193">
        <v>0</v>
      </c>
      <c r="I31" s="189">
        <v>1945</v>
      </c>
      <c r="J31" s="189" t="s">
        <v>180</v>
      </c>
      <c r="K31" s="189" t="s">
        <v>185</v>
      </c>
      <c r="L31" s="189" t="s">
        <v>172</v>
      </c>
    </row>
    <row r="32" spans="2:12" ht="14.25">
      <c r="B32" s="189" t="s">
        <v>106</v>
      </c>
      <c r="C32" s="189" t="s">
        <v>562</v>
      </c>
      <c r="D32" s="190">
        <v>0.6729</v>
      </c>
      <c r="E32" s="191">
        <v>603530</v>
      </c>
      <c r="F32" s="192">
        <v>182.1</v>
      </c>
      <c r="G32" s="193">
        <v>4</v>
      </c>
      <c r="H32" s="193">
        <v>0</v>
      </c>
      <c r="I32" s="189">
        <v>1900</v>
      </c>
      <c r="J32" s="189" t="s">
        <v>180</v>
      </c>
      <c r="K32" s="189" t="s">
        <v>185</v>
      </c>
      <c r="L32" s="189" t="s">
        <v>179</v>
      </c>
    </row>
    <row r="33" spans="2:12" ht="14.25">
      <c r="B33" s="189" t="s">
        <v>107</v>
      </c>
      <c r="C33" s="189" t="s">
        <v>563</v>
      </c>
      <c r="D33" s="190">
        <v>0.8414</v>
      </c>
      <c r="E33" s="191">
        <v>1484725</v>
      </c>
      <c r="F33" s="192">
        <v>808.66</v>
      </c>
      <c r="G33" s="193">
        <v>8</v>
      </c>
      <c r="H33" s="193">
        <v>1</v>
      </c>
      <c r="I33" s="189">
        <v>1900</v>
      </c>
      <c r="J33" s="189" t="s">
        <v>180</v>
      </c>
      <c r="K33" s="189" t="s">
        <v>185</v>
      </c>
      <c r="L33" s="189" t="s">
        <v>172</v>
      </c>
    </row>
    <row r="34" spans="2:12" ht="14.25">
      <c r="B34" s="189" t="s">
        <v>282</v>
      </c>
      <c r="C34" s="189" t="s">
        <v>564</v>
      </c>
      <c r="D34" s="190">
        <v>0.78</v>
      </c>
      <c r="E34" s="191">
        <v>545150</v>
      </c>
      <c r="F34" s="192">
        <v>288.6</v>
      </c>
      <c r="G34" s="193">
        <v>7</v>
      </c>
      <c r="H34" s="193">
        <v>0</v>
      </c>
      <c r="I34" s="189">
        <v>1900</v>
      </c>
      <c r="J34" s="189" t="s">
        <v>180</v>
      </c>
      <c r="K34" s="189" t="s">
        <v>185</v>
      </c>
      <c r="L34" s="189" t="s">
        <v>565</v>
      </c>
    </row>
    <row r="35" spans="2:12" ht="14.25">
      <c r="B35" s="189" t="s">
        <v>283</v>
      </c>
      <c r="C35" s="189" t="s">
        <v>566</v>
      </c>
      <c r="D35" s="190">
        <v>0.769</v>
      </c>
      <c r="E35" s="191">
        <v>461545</v>
      </c>
      <c r="F35" s="192">
        <v>216.1</v>
      </c>
      <c r="G35" s="193">
        <v>6</v>
      </c>
      <c r="H35" s="193">
        <v>0</v>
      </c>
      <c r="I35" s="189">
        <v>1869</v>
      </c>
      <c r="J35" s="189" t="s">
        <v>180</v>
      </c>
      <c r="K35" s="189" t="s">
        <v>185</v>
      </c>
      <c r="L35" s="189" t="s">
        <v>172</v>
      </c>
    </row>
    <row r="36" spans="2:12" ht="14.25">
      <c r="B36" s="189" t="s">
        <v>284</v>
      </c>
      <c r="C36" s="189" t="s">
        <v>567</v>
      </c>
      <c r="D36" s="190">
        <v>0.754</v>
      </c>
      <c r="E36" s="191">
        <v>481186</v>
      </c>
      <c r="F36" s="192">
        <v>242.3</v>
      </c>
      <c r="G36" s="193">
        <v>4</v>
      </c>
      <c r="H36" s="193">
        <v>0</v>
      </c>
      <c r="I36" s="189">
        <v>1900</v>
      </c>
      <c r="J36" s="189" t="s">
        <v>180</v>
      </c>
      <c r="K36" s="189" t="s">
        <v>185</v>
      </c>
      <c r="L36" s="189" t="s">
        <v>182</v>
      </c>
    </row>
    <row r="37" spans="2:12" ht="14.25">
      <c r="B37" s="189" t="s">
        <v>285</v>
      </c>
      <c r="C37" s="189" t="s">
        <v>568</v>
      </c>
      <c r="D37" s="190">
        <v>0.71</v>
      </c>
      <c r="E37" s="191">
        <v>769481</v>
      </c>
      <c r="F37" s="192">
        <v>419.1</v>
      </c>
      <c r="G37" s="193">
        <v>6</v>
      </c>
      <c r="H37" s="193">
        <v>2</v>
      </c>
      <c r="I37" s="189">
        <v>1900</v>
      </c>
      <c r="J37" s="189" t="s">
        <v>180</v>
      </c>
      <c r="K37" s="189" t="s">
        <v>185</v>
      </c>
      <c r="L37" s="189" t="s">
        <v>172</v>
      </c>
    </row>
    <row r="38" spans="2:12" ht="14.25">
      <c r="B38" s="189" t="s">
        <v>286</v>
      </c>
      <c r="C38" s="189" t="s">
        <v>569</v>
      </c>
      <c r="D38" s="190">
        <v>0.6261</v>
      </c>
      <c r="E38" s="191">
        <v>522377</v>
      </c>
      <c r="F38" s="192">
        <v>286.1</v>
      </c>
      <c r="G38" s="193">
        <v>7</v>
      </c>
      <c r="H38" s="193">
        <v>0</v>
      </c>
      <c r="I38" s="189">
        <v>1881</v>
      </c>
      <c r="J38" s="189" t="s">
        <v>180</v>
      </c>
      <c r="K38" s="189" t="s">
        <v>185</v>
      </c>
      <c r="L38" s="189" t="s">
        <v>570</v>
      </c>
    </row>
    <row r="39" spans="2:12" ht="14.25">
      <c r="B39" s="189" t="s">
        <v>287</v>
      </c>
      <c r="C39" s="189" t="s">
        <v>571</v>
      </c>
      <c r="D39" s="190">
        <v>0.611</v>
      </c>
      <c r="E39" s="191">
        <v>646388</v>
      </c>
      <c r="F39" s="192">
        <v>276.92</v>
      </c>
      <c r="G39" s="193">
        <v>2</v>
      </c>
      <c r="H39" s="193">
        <v>2</v>
      </c>
      <c r="I39" s="189">
        <v>1875</v>
      </c>
      <c r="J39" s="189" t="s">
        <v>180</v>
      </c>
      <c r="K39" s="189" t="s">
        <v>185</v>
      </c>
      <c r="L39" s="189" t="s">
        <v>172</v>
      </c>
    </row>
    <row r="40" spans="2:12" ht="14.25">
      <c r="B40" s="189" t="s">
        <v>288</v>
      </c>
      <c r="C40" s="189" t="s">
        <v>572</v>
      </c>
      <c r="D40" s="190">
        <v>0.59</v>
      </c>
      <c r="E40" s="191">
        <v>409299</v>
      </c>
      <c r="F40" s="192">
        <v>231.8</v>
      </c>
      <c r="G40" s="193">
        <v>4</v>
      </c>
      <c r="H40" s="193">
        <v>2</v>
      </c>
      <c r="I40" s="189">
        <v>1875</v>
      </c>
      <c r="J40" s="189" t="s">
        <v>180</v>
      </c>
      <c r="K40" s="189" t="s">
        <v>185</v>
      </c>
      <c r="L40" s="189" t="s">
        <v>172</v>
      </c>
    </row>
    <row r="41" spans="2:12" ht="14.25">
      <c r="B41" s="189" t="s">
        <v>289</v>
      </c>
      <c r="C41" s="189" t="s">
        <v>573</v>
      </c>
      <c r="D41" s="190">
        <v>0.6945</v>
      </c>
      <c r="E41" s="191">
        <v>1059586</v>
      </c>
      <c r="F41" s="192">
        <v>500.82</v>
      </c>
      <c r="G41" s="193">
        <v>8</v>
      </c>
      <c r="H41" s="193">
        <v>4</v>
      </c>
      <c r="I41" s="189">
        <v>1870</v>
      </c>
      <c r="J41" s="189" t="s">
        <v>180</v>
      </c>
      <c r="K41" s="189" t="s">
        <v>185</v>
      </c>
      <c r="L41" s="189" t="s">
        <v>172</v>
      </c>
    </row>
    <row r="42" spans="2:12" ht="14.25">
      <c r="B42" s="189" t="s">
        <v>290</v>
      </c>
      <c r="C42" s="189" t="s">
        <v>574</v>
      </c>
      <c r="D42" s="190">
        <v>0.6776</v>
      </c>
      <c r="E42" s="191">
        <v>421382</v>
      </c>
      <c r="F42" s="192">
        <v>204.97</v>
      </c>
      <c r="G42" s="193">
        <v>3</v>
      </c>
      <c r="H42" s="193">
        <v>1</v>
      </c>
      <c r="I42" s="189">
        <v>1890</v>
      </c>
      <c r="J42" s="189" t="s">
        <v>180</v>
      </c>
      <c r="K42" s="189" t="s">
        <v>185</v>
      </c>
      <c r="L42" s="189" t="s">
        <v>172</v>
      </c>
    </row>
    <row r="43" spans="2:12" ht="14.25">
      <c r="B43" s="189" t="s">
        <v>291</v>
      </c>
      <c r="C43" s="189" t="s">
        <v>575</v>
      </c>
      <c r="D43" s="190">
        <v>0.63</v>
      </c>
      <c r="E43" s="191">
        <v>1443213</v>
      </c>
      <c r="F43" s="192">
        <v>558.21</v>
      </c>
      <c r="G43" s="193">
        <v>10</v>
      </c>
      <c r="H43" s="193">
        <v>0</v>
      </c>
      <c r="I43" s="189">
        <v>1900</v>
      </c>
      <c r="J43" s="189" t="s">
        <v>180</v>
      </c>
      <c r="K43" s="189" t="s">
        <v>185</v>
      </c>
      <c r="L43" s="189" t="s">
        <v>179</v>
      </c>
    </row>
    <row r="44" spans="2:12" ht="14.25">
      <c r="B44" s="189" t="s">
        <v>292</v>
      </c>
      <c r="C44" s="189" t="s">
        <v>576</v>
      </c>
      <c r="D44" s="190">
        <v>0.761</v>
      </c>
      <c r="E44" s="191">
        <v>1053282</v>
      </c>
      <c r="F44" s="192">
        <v>281.1</v>
      </c>
      <c r="G44" s="193">
        <v>5</v>
      </c>
      <c r="H44" s="193">
        <v>1</v>
      </c>
      <c r="I44" s="189">
        <v>1900</v>
      </c>
      <c r="J44" s="189" t="s">
        <v>180</v>
      </c>
      <c r="K44" s="189" t="s">
        <v>185</v>
      </c>
      <c r="L44" s="189" t="s">
        <v>172</v>
      </c>
    </row>
    <row r="45" spans="2:12" ht="14.25">
      <c r="B45" s="189" t="s">
        <v>293</v>
      </c>
      <c r="C45" s="189" t="s">
        <v>577</v>
      </c>
      <c r="D45" s="190">
        <v>0.682</v>
      </c>
      <c r="E45" s="191">
        <v>413070</v>
      </c>
      <c r="F45" s="192">
        <v>212</v>
      </c>
      <c r="G45" s="193">
        <v>3</v>
      </c>
      <c r="H45" s="193">
        <v>3</v>
      </c>
      <c r="I45" s="189">
        <v>1900</v>
      </c>
      <c r="J45" s="189" t="s">
        <v>180</v>
      </c>
      <c r="K45" s="189" t="s">
        <v>185</v>
      </c>
      <c r="L45" s="189" t="s">
        <v>172</v>
      </c>
    </row>
    <row r="46" spans="2:12" ht="14.25">
      <c r="B46" s="189" t="s">
        <v>294</v>
      </c>
      <c r="C46" s="189" t="s">
        <v>578</v>
      </c>
      <c r="D46" s="190">
        <v>0.7149</v>
      </c>
      <c r="E46" s="191">
        <v>381787</v>
      </c>
      <c r="F46" s="192">
        <v>149.84</v>
      </c>
      <c r="G46" s="193">
        <v>3</v>
      </c>
      <c r="H46" s="193">
        <v>1</v>
      </c>
      <c r="I46" s="189">
        <v>1945</v>
      </c>
      <c r="J46" s="189" t="s">
        <v>180</v>
      </c>
      <c r="K46" s="189" t="s">
        <v>185</v>
      </c>
      <c r="L46" s="189" t="s">
        <v>172</v>
      </c>
    </row>
    <row r="47" spans="2:12" ht="14.25">
      <c r="B47" s="189" t="s">
        <v>295</v>
      </c>
      <c r="C47" s="189" t="s">
        <v>579</v>
      </c>
      <c r="D47" s="190">
        <v>0.7195</v>
      </c>
      <c r="E47" s="191">
        <v>1164755</v>
      </c>
      <c r="F47" s="192">
        <v>310.85</v>
      </c>
      <c r="G47" s="193">
        <v>7</v>
      </c>
      <c r="H47" s="193">
        <v>0</v>
      </c>
      <c r="I47" s="189">
        <v>1900</v>
      </c>
      <c r="J47" s="189" t="s">
        <v>180</v>
      </c>
      <c r="K47" s="189" t="s">
        <v>185</v>
      </c>
      <c r="L47" s="189" t="s">
        <v>172</v>
      </c>
    </row>
    <row r="48" spans="2:12" ht="14.25">
      <c r="B48" s="189" t="s">
        <v>296</v>
      </c>
      <c r="C48" s="189" t="s">
        <v>580</v>
      </c>
      <c r="D48" s="190">
        <v>0.8097</v>
      </c>
      <c r="E48" s="191">
        <v>305442</v>
      </c>
      <c r="F48" s="192">
        <v>184.44</v>
      </c>
      <c r="G48" s="193">
        <v>4</v>
      </c>
      <c r="H48" s="193">
        <v>0</v>
      </c>
      <c r="I48" s="189">
        <v>1900</v>
      </c>
      <c r="J48" s="189" t="s">
        <v>180</v>
      </c>
      <c r="K48" s="189" t="s">
        <v>185</v>
      </c>
      <c r="L48" s="189" t="s">
        <v>179</v>
      </c>
    </row>
    <row r="49" spans="2:12" ht="14.25">
      <c r="B49" s="189" t="s">
        <v>297</v>
      </c>
      <c r="C49" s="189" t="s">
        <v>581</v>
      </c>
      <c r="D49" s="190">
        <v>0.6383</v>
      </c>
      <c r="E49" s="191">
        <v>301259</v>
      </c>
      <c r="F49" s="192">
        <v>134</v>
      </c>
      <c r="G49" s="193">
        <v>6</v>
      </c>
      <c r="H49" s="193">
        <v>0</v>
      </c>
      <c r="I49" s="189">
        <v>1910</v>
      </c>
      <c r="J49" s="189" t="s">
        <v>180</v>
      </c>
      <c r="K49" s="189" t="s">
        <v>185</v>
      </c>
      <c r="L49" s="189" t="s">
        <v>179</v>
      </c>
    </row>
    <row r="50" spans="2:12" ht="14.25">
      <c r="B50" s="189" t="s">
        <v>298</v>
      </c>
      <c r="C50" s="189" t="s">
        <v>582</v>
      </c>
      <c r="D50" s="190">
        <v>0.6511</v>
      </c>
      <c r="E50" s="191">
        <v>449648</v>
      </c>
      <c r="F50" s="192">
        <v>209.29</v>
      </c>
      <c r="G50" s="193">
        <v>5</v>
      </c>
      <c r="H50" s="193">
        <v>0</v>
      </c>
      <c r="I50" s="189">
        <v>1840</v>
      </c>
      <c r="J50" s="189" t="s">
        <v>180</v>
      </c>
      <c r="K50" s="189" t="s">
        <v>185</v>
      </c>
      <c r="L50" s="189" t="s">
        <v>179</v>
      </c>
    </row>
    <row r="51" spans="2:12" ht="14.25">
      <c r="B51" s="189" t="s">
        <v>299</v>
      </c>
      <c r="C51" s="189" t="s">
        <v>583</v>
      </c>
      <c r="D51" s="190">
        <v>0.665</v>
      </c>
      <c r="E51" s="191">
        <v>392815</v>
      </c>
      <c r="F51" s="192">
        <v>183.92</v>
      </c>
      <c r="G51" s="193">
        <v>2</v>
      </c>
      <c r="H51" s="193">
        <v>0</v>
      </c>
      <c r="I51" s="189">
        <v>1900</v>
      </c>
      <c r="J51" s="189" t="s">
        <v>180</v>
      </c>
      <c r="K51" s="189" t="s">
        <v>185</v>
      </c>
      <c r="L51" s="189" t="s">
        <v>179</v>
      </c>
    </row>
    <row r="52" spans="2:12" ht="14.25">
      <c r="B52" s="189" t="s">
        <v>300</v>
      </c>
      <c r="C52" s="189" t="s">
        <v>584</v>
      </c>
      <c r="D52" s="190">
        <v>0.771</v>
      </c>
      <c r="E52" s="191">
        <v>1949565</v>
      </c>
      <c r="F52" s="192">
        <v>954.8</v>
      </c>
      <c r="G52" s="193">
        <v>23</v>
      </c>
      <c r="H52" s="193">
        <v>0</v>
      </c>
      <c r="I52" s="189">
        <v>1889</v>
      </c>
      <c r="J52" s="189" t="s">
        <v>180</v>
      </c>
      <c r="K52" s="189" t="s">
        <v>185</v>
      </c>
      <c r="L52" s="189" t="s">
        <v>174</v>
      </c>
    </row>
    <row r="53" spans="2:12" ht="14.25">
      <c r="B53" s="189" t="s">
        <v>301</v>
      </c>
      <c r="C53" s="189" t="s">
        <v>585</v>
      </c>
      <c r="D53" s="190">
        <v>0.758</v>
      </c>
      <c r="E53" s="191">
        <v>1482751</v>
      </c>
      <c r="F53" s="192">
        <v>682.27</v>
      </c>
      <c r="G53" s="193">
        <v>15</v>
      </c>
      <c r="H53" s="193">
        <v>0</v>
      </c>
      <c r="I53" s="189">
        <v>1880</v>
      </c>
      <c r="J53" s="189" t="s">
        <v>180</v>
      </c>
      <c r="K53" s="189" t="s">
        <v>185</v>
      </c>
      <c r="L53" s="189" t="s">
        <v>179</v>
      </c>
    </row>
    <row r="54" spans="2:12" ht="14.25">
      <c r="B54" s="189" t="s">
        <v>302</v>
      </c>
      <c r="C54" s="189" t="s">
        <v>586</v>
      </c>
      <c r="D54" s="190">
        <v>0.8328</v>
      </c>
      <c r="E54" s="191">
        <v>748745</v>
      </c>
      <c r="F54" s="192">
        <v>354.04</v>
      </c>
      <c r="G54" s="193">
        <v>8</v>
      </c>
      <c r="H54" s="193">
        <v>0</v>
      </c>
      <c r="I54" s="189">
        <v>1900</v>
      </c>
      <c r="J54" s="189" t="s">
        <v>180</v>
      </c>
      <c r="K54" s="189" t="s">
        <v>185</v>
      </c>
      <c r="L54" s="189" t="s">
        <v>179</v>
      </c>
    </row>
    <row r="55" spans="2:12" ht="14.25">
      <c r="B55" s="189" t="s">
        <v>303</v>
      </c>
      <c r="C55" s="189" t="s">
        <v>587</v>
      </c>
      <c r="D55" s="190">
        <v>0.376</v>
      </c>
      <c r="E55" s="191">
        <v>1322099</v>
      </c>
      <c r="F55" s="192">
        <v>569.1</v>
      </c>
      <c r="G55" s="193">
        <v>10</v>
      </c>
      <c r="H55" s="193">
        <v>1</v>
      </c>
      <c r="I55" s="189">
        <v>1895</v>
      </c>
      <c r="J55" s="189" t="s">
        <v>180</v>
      </c>
      <c r="K55" s="189" t="s">
        <v>185</v>
      </c>
      <c r="L55" s="189" t="s">
        <v>179</v>
      </c>
    </row>
    <row r="56" spans="2:12" ht="14.25">
      <c r="B56" s="189" t="s">
        <v>304</v>
      </c>
      <c r="C56" s="189" t="s">
        <v>588</v>
      </c>
      <c r="D56" s="190">
        <v>0.387</v>
      </c>
      <c r="E56" s="191">
        <v>1955434</v>
      </c>
      <c r="F56" s="192">
        <v>841.72</v>
      </c>
      <c r="G56" s="193">
        <v>8</v>
      </c>
      <c r="H56" s="193">
        <v>3</v>
      </c>
      <c r="I56" s="189">
        <v>1905</v>
      </c>
      <c r="J56" s="189" t="s">
        <v>180</v>
      </c>
      <c r="K56" s="189" t="s">
        <v>185</v>
      </c>
      <c r="L56" s="189" t="s">
        <v>179</v>
      </c>
    </row>
    <row r="57" spans="2:12" ht="14.25">
      <c r="B57" s="189" t="s">
        <v>305</v>
      </c>
      <c r="C57" s="189" t="s">
        <v>589</v>
      </c>
      <c r="D57" s="190">
        <v>0.313</v>
      </c>
      <c r="E57" s="191">
        <v>1220438</v>
      </c>
      <c r="F57" s="192">
        <v>561.57</v>
      </c>
      <c r="G57" s="193">
        <v>10</v>
      </c>
      <c r="H57" s="193">
        <v>2</v>
      </c>
      <c r="I57" s="189">
        <v>1900</v>
      </c>
      <c r="J57" s="189" t="s">
        <v>180</v>
      </c>
      <c r="K57" s="189" t="s">
        <v>185</v>
      </c>
      <c r="L57" s="189" t="s">
        <v>172</v>
      </c>
    </row>
    <row r="58" spans="2:12" ht="14.25">
      <c r="B58" s="189" t="s">
        <v>306</v>
      </c>
      <c r="C58" s="189" t="s">
        <v>590</v>
      </c>
      <c r="D58" s="190">
        <v>0.1821</v>
      </c>
      <c r="E58" s="191">
        <v>380194</v>
      </c>
      <c r="F58" s="192">
        <v>187.9</v>
      </c>
      <c r="G58" s="193">
        <v>5</v>
      </c>
      <c r="H58" s="193">
        <v>1</v>
      </c>
      <c r="I58" s="189">
        <v>1900</v>
      </c>
      <c r="J58" s="189" t="s">
        <v>180</v>
      </c>
      <c r="K58" s="189" t="s">
        <v>185</v>
      </c>
      <c r="L58" s="189" t="s">
        <v>179</v>
      </c>
    </row>
    <row r="59" spans="2:12" ht="14.25">
      <c r="B59" s="189" t="s">
        <v>307</v>
      </c>
      <c r="C59" s="189" t="s">
        <v>591</v>
      </c>
      <c r="D59" s="190">
        <v>0.3838</v>
      </c>
      <c r="E59" s="191">
        <v>766041</v>
      </c>
      <c r="F59" s="192">
        <v>346.51</v>
      </c>
      <c r="G59" s="193">
        <v>6</v>
      </c>
      <c r="H59" s="193">
        <v>0</v>
      </c>
      <c r="I59" s="189">
        <v>1880</v>
      </c>
      <c r="J59" s="189" t="s">
        <v>180</v>
      </c>
      <c r="K59" s="189" t="s">
        <v>185</v>
      </c>
      <c r="L59" s="189" t="s">
        <v>179</v>
      </c>
    </row>
    <row r="60" spans="2:12" ht="14.25">
      <c r="B60" s="189" t="s">
        <v>308</v>
      </c>
      <c r="C60" s="189" t="s">
        <v>592</v>
      </c>
      <c r="D60" s="190">
        <v>0.594</v>
      </c>
      <c r="E60" s="191">
        <v>857623</v>
      </c>
      <c r="F60" s="192">
        <v>421.8</v>
      </c>
      <c r="G60" s="193">
        <v>9</v>
      </c>
      <c r="H60" s="193">
        <v>1</v>
      </c>
      <c r="I60" s="189">
        <v>1880</v>
      </c>
      <c r="J60" s="189" t="s">
        <v>180</v>
      </c>
      <c r="K60" s="189" t="s">
        <v>185</v>
      </c>
      <c r="L60" s="189" t="s">
        <v>179</v>
      </c>
    </row>
    <row r="61" spans="2:12" ht="14.25">
      <c r="B61" s="189" t="s">
        <v>309</v>
      </c>
      <c r="C61" s="189" t="s">
        <v>593</v>
      </c>
      <c r="D61" s="190">
        <v>0.402</v>
      </c>
      <c r="E61" s="191">
        <v>771905</v>
      </c>
      <c r="F61" s="192">
        <v>302.95</v>
      </c>
      <c r="G61" s="193">
        <v>8</v>
      </c>
      <c r="H61" s="193">
        <v>0</v>
      </c>
      <c r="I61" s="189">
        <v>1881</v>
      </c>
      <c r="J61" s="189" t="s">
        <v>180</v>
      </c>
      <c r="K61" s="189" t="s">
        <v>185</v>
      </c>
      <c r="L61" s="189" t="s">
        <v>174</v>
      </c>
    </row>
    <row r="62" spans="2:12" ht="14.25">
      <c r="B62" s="189" t="s">
        <v>310</v>
      </c>
      <c r="C62" s="189" t="s">
        <v>594</v>
      </c>
      <c r="D62" s="190">
        <v>0.257</v>
      </c>
      <c r="E62" s="191">
        <v>888489</v>
      </c>
      <c r="F62" s="192">
        <v>456</v>
      </c>
      <c r="G62" s="193">
        <v>10</v>
      </c>
      <c r="H62" s="193">
        <v>0</v>
      </c>
      <c r="I62" s="189">
        <v>1880</v>
      </c>
      <c r="J62" s="189" t="s">
        <v>180</v>
      </c>
      <c r="K62" s="189" t="s">
        <v>185</v>
      </c>
      <c r="L62" s="189" t="s">
        <v>179</v>
      </c>
    </row>
    <row r="63" spans="2:12" ht="14.25">
      <c r="B63" s="189" t="s">
        <v>311</v>
      </c>
      <c r="C63" s="189" t="s">
        <v>595</v>
      </c>
      <c r="D63" s="190">
        <v>0.36</v>
      </c>
      <c r="E63" s="191">
        <v>909937</v>
      </c>
      <c r="F63" s="192">
        <v>442.6</v>
      </c>
      <c r="G63" s="193">
        <v>6</v>
      </c>
      <c r="H63" s="193">
        <v>1</v>
      </c>
      <c r="I63" s="189">
        <v>1890</v>
      </c>
      <c r="J63" s="189" t="s">
        <v>180</v>
      </c>
      <c r="K63" s="189" t="s">
        <v>185</v>
      </c>
      <c r="L63" s="189" t="s">
        <v>172</v>
      </c>
    </row>
    <row r="64" spans="2:12" ht="14.25">
      <c r="B64" s="189" t="s">
        <v>312</v>
      </c>
      <c r="C64" s="189" t="s">
        <v>596</v>
      </c>
      <c r="D64" s="190">
        <v>0.4267</v>
      </c>
      <c r="E64" s="191">
        <v>729586</v>
      </c>
      <c r="F64" s="192">
        <v>341.6</v>
      </c>
      <c r="G64" s="193">
        <v>10</v>
      </c>
      <c r="H64" s="193">
        <v>0</v>
      </c>
      <c r="I64" s="189">
        <v>1910</v>
      </c>
      <c r="J64" s="189" t="s">
        <v>180</v>
      </c>
      <c r="K64" s="189" t="s">
        <v>185</v>
      </c>
      <c r="L64" s="189" t="s">
        <v>179</v>
      </c>
    </row>
    <row r="65" spans="2:12" ht="14.25">
      <c r="B65" s="189" t="s">
        <v>313</v>
      </c>
      <c r="C65" s="189" t="s">
        <v>597</v>
      </c>
      <c r="D65" s="190">
        <v>0.312</v>
      </c>
      <c r="E65" s="191">
        <v>1472759</v>
      </c>
      <c r="F65" s="192">
        <v>393.05</v>
      </c>
      <c r="G65" s="193">
        <v>6</v>
      </c>
      <c r="H65" s="193">
        <v>0</v>
      </c>
      <c r="I65" s="189">
        <v>1910</v>
      </c>
      <c r="J65" s="189" t="s">
        <v>180</v>
      </c>
      <c r="K65" s="189" t="s">
        <v>185</v>
      </c>
      <c r="L65" s="189" t="s">
        <v>174</v>
      </c>
    </row>
    <row r="66" spans="2:12" s="194" customFormat="1" ht="14.25">
      <c r="B66" s="189" t="s">
        <v>314</v>
      </c>
      <c r="C66" s="195" t="s">
        <v>598</v>
      </c>
      <c r="D66" s="196">
        <v>0.338</v>
      </c>
      <c r="E66" s="197">
        <v>890692</v>
      </c>
      <c r="F66" s="198">
        <v>482.4</v>
      </c>
      <c r="G66" s="199">
        <v>7</v>
      </c>
      <c r="H66" s="199">
        <v>0</v>
      </c>
      <c r="I66" s="195">
        <v>1905</v>
      </c>
      <c r="J66" s="195" t="s">
        <v>180</v>
      </c>
      <c r="K66" s="195" t="s">
        <v>185</v>
      </c>
      <c r="L66" s="195" t="s">
        <v>172</v>
      </c>
    </row>
    <row r="67" spans="2:12" ht="14.25">
      <c r="B67" s="189" t="s">
        <v>315</v>
      </c>
      <c r="C67" s="195" t="s">
        <v>599</v>
      </c>
      <c r="D67" s="190">
        <v>0.4916</v>
      </c>
      <c r="E67" s="191">
        <v>1056529</v>
      </c>
      <c r="F67" s="192">
        <v>522.16</v>
      </c>
      <c r="G67" s="193">
        <v>12</v>
      </c>
      <c r="H67" s="193">
        <v>0</v>
      </c>
      <c r="I67" s="189">
        <v>1779</v>
      </c>
      <c r="J67" s="189" t="s">
        <v>180</v>
      </c>
      <c r="K67" s="189" t="s">
        <v>185</v>
      </c>
      <c r="L67" s="189" t="s">
        <v>179</v>
      </c>
    </row>
    <row r="68" spans="2:12" ht="14.25">
      <c r="B68" s="189" t="s">
        <v>316</v>
      </c>
      <c r="C68" s="195" t="s">
        <v>600</v>
      </c>
      <c r="D68" s="190">
        <v>0.218</v>
      </c>
      <c r="E68" s="191">
        <v>991457</v>
      </c>
      <c r="F68" s="192">
        <v>333.9</v>
      </c>
      <c r="G68" s="193">
        <v>2</v>
      </c>
      <c r="H68" s="193">
        <v>1</v>
      </c>
      <c r="I68" s="189">
        <v>1900</v>
      </c>
      <c r="J68" s="189" t="s">
        <v>180</v>
      </c>
      <c r="K68" s="189" t="s">
        <v>185</v>
      </c>
      <c r="L68" s="189" t="s">
        <v>179</v>
      </c>
    </row>
    <row r="69" spans="2:12" ht="14.25">
      <c r="B69" s="189" t="s">
        <v>317</v>
      </c>
      <c r="C69" s="189" t="s">
        <v>601</v>
      </c>
      <c r="D69" s="190">
        <v>0.3742</v>
      </c>
      <c r="E69" s="191">
        <v>810102</v>
      </c>
      <c r="F69" s="192">
        <v>231</v>
      </c>
      <c r="G69" s="193">
        <v>3</v>
      </c>
      <c r="H69" s="193">
        <v>0</v>
      </c>
      <c r="I69" s="189">
        <v>1905</v>
      </c>
      <c r="J69" s="189" t="s">
        <v>180</v>
      </c>
      <c r="K69" s="189" t="s">
        <v>185</v>
      </c>
      <c r="L69" s="189" t="s">
        <v>179</v>
      </c>
    </row>
    <row r="70" spans="2:12" ht="14.25">
      <c r="B70" s="189" t="s">
        <v>318</v>
      </c>
      <c r="C70" s="189" t="s">
        <v>602</v>
      </c>
      <c r="D70" s="190">
        <v>0.4462</v>
      </c>
      <c r="E70" s="191">
        <v>666300</v>
      </c>
      <c r="F70" s="192">
        <v>425.82</v>
      </c>
      <c r="G70" s="193">
        <v>3</v>
      </c>
      <c r="H70" s="193">
        <v>2</v>
      </c>
      <c r="I70" s="189">
        <v>1900</v>
      </c>
      <c r="J70" s="189" t="s">
        <v>180</v>
      </c>
      <c r="K70" s="189" t="s">
        <v>185</v>
      </c>
      <c r="L70" s="189" t="s">
        <v>179</v>
      </c>
    </row>
    <row r="71" spans="2:12" ht="14.25">
      <c r="B71" s="189" t="s">
        <v>319</v>
      </c>
      <c r="C71" s="189" t="s">
        <v>603</v>
      </c>
      <c r="D71" s="190">
        <v>0.3332</v>
      </c>
      <c r="E71" s="191">
        <v>574313</v>
      </c>
      <c r="F71" s="192">
        <v>283.53</v>
      </c>
      <c r="G71" s="193">
        <v>6</v>
      </c>
      <c r="H71" s="193">
        <v>0</v>
      </c>
      <c r="I71" s="189">
        <v>1920</v>
      </c>
      <c r="J71" s="189" t="s">
        <v>180</v>
      </c>
      <c r="K71" s="189" t="s">
        <v>185</v>
      </c>
      <c r="L71" s="189" t="s">
        <v>172</v>
      </c>
    </row>
    <row r="72" spans="2:12" ht="14.25">
      <c r="B72" s="189" t="s">
        <v>320</v>
      </c>
      <c r="C72" s="189" t="s">
        <v>604</v>
      </c>
      <c r="D72" s="190">
        <v>0.198</v>
      </c>
      <c r="E72" s="191">
        <v>432985</v>
      </c>
      <c r="F72" s="192">
        <v>210.1</v>
      </c>
      <c r="G72" s="193">
        <v>5</v>
      </c>
      <c r="H72" s="193">
        <v>0</v>
      </c>
      <c r="I72" s="189">
        <v>1920</v>
      </c>
      <c r="J72" s="189" t="s">
        <v>180</v>
      </c>
      <c r="K72" s="189" t="s">
        <v>185</v>
      </c>
      <c r="L72" s="189" t="s">
        <v>172</v>
      </c>
    </row>
    <row r="73" spans="2:12" ht="14.25">
      <c r="B73" s="189" t="s">
        <v>321</v>
      </c>
      <c r="C73" s="189" t="s">
        <v>605</v>
      </c>
      <c r="D73" s="190">
        <v>0.2177</v>
      </c>
      <c r="E73" s="191">
        <v>661616</v>
      </c>
      <c r="F73" s="192">
        <v>321.04</v>
      </c>
      <c r="G73" s="193">
        <v>6</v>
      </c>
      <c r="H73" s="193">
        <v>0</v>
      </c>
      <c r="I73" s="189">
        <v>1920</v>
      </c>
      <c r="J73" s="189" t="s">
        <v>180</v>
      </c>
      <c r="K73" s="189" t="s">
        <v>185</v>
      </c>
      <c r="L73" s="189" t="s">
        <v>172</v>
      </c>
    </row>
    <row r="74" spans="2:12" ht="14.25">
      <c r="B74" s="189" t="s">
        <v>322</v>
      </c>
      <c r="C74" s="189" t="s">
        <v>606</v>
      </c>
      <c r="D74" s="190">
        <v>0.3097</v>
      </c>
      <c r="E74" s="191">
        <v>501067</v>
      </c>
      <c r="F74" s="192">
        <v>230.56</v>
      </c>
      <c r="G74" s="193">
        <v>5</v>
      </c>
      <c r="H74" s="193">
        <v>0</v>
      </c>
      <c r="I74" s="189">
        <v>1920</v>
      </c>
      <c r="J74" s="189" t="s">
        <v>180</v>
      </c>
      <c r="K74" s="189" t="s">
        <v>185</v>
      </c>
      <c r="L74" s="189" t="s">
        <v>172</v>
      </c>
    </row>
    <row r="75" spans="2:12" ht="14.25">
      <c r="B75" s="189" t="s">
        <v>323</v>
      </c>
      <c r="C75" s="189" t="s">
        <v>607</v>
      </c>
      <c r="D75" s="190">
        <v>0.57</v>
      </c>
      <c r="E75" s="191">
        <v>433525</v>
      </c>
      <c r="F75" s="192">
        <v>196.1</v>
      </c>
      <c r="G75" s="193">
        <v>6</v>
      </c>
      <c r="H75" s="193">
        <v>1</v>
      </c>
      <c r="I75" s="189">
        <v>1860</v>
      </c>
      <c r="J75" s="189" t="s">
        <v>180</v>
      </c>
      <c r="K75" s="189" t="s">
        <v>185</v>
      </c>
      <c r="L75" s="189" t="s">
        <v>608</v>
      </c>
    </row>
    <row r="76" spans="2:12" ht="14.25">
      <c r="B76" s="189" t="s">
        <v>324</v>
      </c>
      <c r="C76" s="189" t="s">
        <v>609</v>
      </c>
      <c r="D76" s="190">
        <v>0.43</v>
      </c>
      <c r="E76" s="191">
        <v>1005396</v>
      </c>
      <c r="F76" s="192">
        <v>268.32</v>
      </c>
      <c r="G76" s="193">
        <v>6</v>
      </c>
      <c r="H76" s="193">
        <v>0</v>
      </c>
      <c r="I76" s="189">
        <v>1900</v>
      </c>
      <c r="J76" s="189" t="s">
        <v>180</v>
      </c>
      <c r="K76" s="189" t="s">
        <v>185</v>
      </c>
      <c r="L76" s="189" t="s">
        <v>179</v>
      </c>
    </row>
    <row r="77" spans="2:12" s="194" customFormat="1" ht="14.25">
      <c r="B77" s="189" t="s">
        <v>325</v>
      </c>
      <c r="C77" s="195" t="s">
        <v>610</v>
      </c>
      <c r="D77" s="196">
        <v>0.4834</v>
      </c>
      <c r="E77" s="197">
        <v>640351</v>
      </c>
      <c r="F77" s="198">
        <v>275.64</v>
      </c>
      <c r="G77" s="199">
        <v>6</v>
      </c>
      <c r="H77" s="199">
        <v>0</v>
      </c>
      <c r="I77" s="195">
        <v>1890</v>
      </c>
      <c r="J77" s="195" t="s">
        <v>180</v>
      </c>
      <c r="K77" s="195" t="s">
        <v>185</v>
      </c>
      <c r="L77" s="189" t="s">
        <v>179</v>
      </c>
    </row>
    <row r="78" spans="2:12" s="194" customFormat="1" ht="13.5" customHeight="1">
      <c r="B78" s="189" t="s">
        <v>326</v>
      </c>
      <c r="C78" s="195" t="s">
        <v>611</v>
      </c>
      <c r="D78" s="196">
        <v>0.193</v>
      </c>
      <c r="E78" s="197">
        <v>515558</v>
      </c>
      <c r="F78" s="198">
        <v>254.8</v>
      </c>
      <c r="G78" s="199">
        <v>6</v>
      </c>
      <c r="H78" s="199">
        <v>0</v>
      </c>
      <c r="I78" s="195">
        <v>1800</v>
      </c>
      <c r="J78" s="195" t="s">
        <v>180</v>
      </c>
      <c r="K78" s="195" t="s">
        <v>185</v>
      </c>
      <c r="L78" s="189" t="s">
        <v>172</v>
      </c>
    </row>
    <row r="79" spans="2:12" s="194" customFormat="1" ht="14.25">
      <c r="B79" s="189" t="s">
        <v>327</v>
      </c>
      <c r="C79" s="195" t="s">
        <v>612</v>
      </c>
      <c r="D79" s="196">
        <v>0.2865</v>
      </c>
      <c r="E79" s="197">
        <v>1073808</v>
      </c>
      <c r="F79" s="198">
        <v>517</v>
      </c>
      <c r="G79" s="199">
        <v>8</v>
      </c>
      <c r="H79" s="199">
        <v>0</v>
      </c>
      <c r="I79" s="195">
        <v>1910</v>
      </c>
      <c r="J79" s="195" t="s">
        <v>180</v>
      </c>
      <c r="K79" s="195" t="s">
        <v>185</v>
      </c>
      <c r="L79" s="189" t="s">
        <v>179</v>
      </c>
    </row>
    <row r="80" spans="2:12" s="194" customFormat="1" ht="14.25">
      <c r="B80" s="189" t="s">
        <v>328</v>
      </c>
      <c r="C80" s="195" t="s">
        <v>613</v>
      </c>
      <c r="D80" s="196">
        <v>0.3818</v>
      </c>
      <c r="E80" s="197">
        <v>1012372</v>
      </c>
      <c r="F80" s="198">
        <v>491.24</v>
      </c>
      <c r="G80" s="199">
        <v>8</v>
      </c>
      <c r="H80" s="199">
        <v>0</v>
      </c>
      <c r="I80" s="195">
        <v>1910</v>
      </c>
      <c r="J80" s="195" t="s">
        <v>180</v>
      </c>
      <c r="K80" s="195" t="s">
        <v>185</v>
      </c>
      <c r="L80" s="189" t="s">
        <v>179</v>
      </c>
    </row>
    <row r="81" spans="2:12" s="194" customFormat="1" ht="14.25">
      <c r="B81" s="189" t="s">
        <v>614</v>
      </c>
      <c r="C81" s="195" t="s">
        <v>615</v>
      </c>
      <c r="D81" s="196">
        <v>0.532</v>
      </c>
      <c r="E81" s="197">
        <v>976832</v>
      </c>
      <c r="F81" s="198">
        <v>394</v>
      </c>
      <c r="G81" s="199">
        <v>7</v>
      </c>
      <c r="H81" s="199">
        <v>1</v>
      </c>
      <c r="I81" s="195">
        <v>1900</v>
      </c>
      <c r="J81" s="195" t="s">
        <v>180</v>
      </c>
      <c r="K81" s="195" t="s">
        <v>185</v>
      </c>
      <c r="L81" s="189" t="s">
        <v>179</v>
      </c>
    </row>
    <row r="82" spans="2:12" s="194" customFormat="1" ht="14.25">
      <c r="B82" s="189" t="s">
        <v>616</v>
      </c>
      <c r="C82" s="195" t="s">
        <v>617</v>
      </c>
      <c r="D82" s="196">
        <v>0.191</v>
      </c>
      <c r="E82" s="197">
        <v>1032516</v>
      </c>
      <c r="F82" s="198">
        <v>475.1</v>
      </c>
      <c r="G82" s="199">
        <v>10</v>
      </c>
      <c r="H82" s="199">
        <v>0</v>
      </c>
      <c r="I82" s="195">
        <v>1900</v>
      </c>
      <c r="J82" s="195" t="s">
        <v>180</v>
      </c>
      <c r="K82" s="195" t="s">
        <v>185</v>
      </c>
      <c r="L82" s="189" t="s">
        <v>179</v>
      </c>
    </row>
    <row r="83" spans="2:12" s="194" customFormat="1" ht="14.25">
      <c r="B83" s="189" t="s">
        <v>618</v>
      </c>
      <c r="C83" s="195" t="s">
        <v>619</v>
      </c>
      <c r="D83" s="196">
        <v>0.1251</v>
      </c>
      <c r="E83" s="197">
        <v>960844</v>
      </c>
      <c r="F83" s="198">
        <v>256.43</v>
      </c>
      <c r="G83" s="199">
        <v>6</v>
      </c>
      <c r="H83" s="199">
        <v>0</v>
      </c>
      <c r="I83" s="195">
        <v>1929</v>
      </c>
      <c r="J83" s="195" t="s">
        <v>180</v>
      </c>
      <c r="K83" s="195" t="s">
        <v>185</v>
      </c>
      <c r="L83" s="189" t="s">
        <v>172</v>
      </c>
    </row>
    <row r="84" spans="2:12" s="194" customFormat="1" ht="14.25">
      <c r="B84" s="189" t="s">
        <v>620</v>
      </c>
      <c r="C84" s="195" t="s">
        <v>621</v>
      </c>
      <c r="D84" s="196">
        <v>0.451</v>
      </c>
      <c r="E84" s="197">
        <v>483588</v>
      </c>
      <c r="F84" s="198">
        <v>222.1</v>
      </c>
      <c r="G84" s="199">
        <v>6</v>
      </c>
      <c r="H84" s="199">
        <v>0</v>
      </c>
      <c r="I84" s="195">
        <v>1886</v>
      </c>
      <c r="J84" s="195" t="s">
        <v>180</v>
      </c>
      <c r="K84" s="195" t="s">
        <v>185</v>
      </c>
      <c r="L84" s="189" t="s">
        <v>622</v>
      </c>
    </row>
    <row r="85" spans="2:12" s="194" customFormat="1" ht="14.25">
      <c r="B85" s="189" t="s">
        <v>623</v>
      </c>
      <c r="C85" s="195" t="s">
        <v>624</v>
      </c>
      <c r="D85" s="196">
        <v>0.317</v>
      </c>
      <c r="E85" s="197">
        <v>1219848</v>
      </c>
      <c r="F85" s="198">
        <v>485.9</v>
      </c>
      <c r="G85" s="199">
        <v>9</v>
      </c>
      <c r="H85" s="199">
        <v>0</v>
      </c>
      <c r="I85" s="195">
        <v>1880</v>
      </c>
      <c r="J85" s="195" t="s">
        <v>180</v>
      </c>
      <c r="K85" s="195" t="s">
        <v>185</v>
      </c>
      <c r="L85" s="189" t="s">
        <v>179</v>
      </c>
    </row>
    <row r="86" spans="2:12" s="194" customFormat="1" ht="14.25">
      <c r="B86" s="189" t="s">
        <v>625</v>
      </c>
      <c r="C86" s="195" t="s">
        <v>626</v>
      </c>
      <c r="D86" s="196">
        <v>0.21</v>
      </c>
      <c r="E86" s="197">
        <v>714508</v>
      </c>
      <c r="F86" s="198">
        <v>323.2</v>
      </c>
      <c r="G86" s="199">
        <v>6</v>
      </c>
      <c r="H86" s="199">
        <v>0</v>
      </c>
      <c r="I86" s="195">
        <v>1900</v>
      </c>
      <c r="J86" s="195" t="s">
        <v>180</v>
      </c>
      <c r="K86" s="195" t="s">
        <v>185</v>
      </c>
      <c r="L86" s="189" t="s">
        <v>179</v>
      </c>
    </row>
    <row r="87" spans="2:12" s="194" customFormat="1" ht="14.25">
      <c r="B87" s="189" t="s">
        <v>627</v>
      </c>
      <c r="C87" s="195" t="s">
        <v>628</v>
      </c>
      <c r="D87" s="196">
        <v>0.36</v>
      </c>
      <c r="E87" s="197">
        <v>971538</v>
      </c>
      <c r="F87" s="198">
        <v>381.3</v>
      </c>
      <c r="G87" s="199">
        <v>3</v>
      </c>
      <c r="H87" s="199">
        <v>1</v>
      </c>
      <c r="I87" s="195">
        <v>1900</v>
      </c>
      <c r="J87" s="195" t="s">
        <v>180</v>
      </c>
      <c r="K87" s="195" t="s">
        <v>185</v>
      </c>
      <c r="L87" s="189" t="s">
        <v>179</v>
      </c>
    </row>
    <row r="88" spans="2:12" s="194" customFormat="1" ht="14.25">
      <c r="B88" s="189" t="s">
        <v>629</v>
      </c>
      <c r="C88" s="195" t="s">
        <v>630</v>
      </c>
      <c r="D88" s="196">
        <v>0.5535</v>
      </c>
      <c r="E88" s="197">
        <v>1623535</v>
      </c>
      <c r="F88" s="198">
        <v>637.19</v>
      </c>
      <c r="G88" s="199">
        <v>10</v>
      </c>
      <c r="H88" s="199">
        <v>1</v>
      </c>
      <c r="I88" s="195">
        <v>1900</v>
      </c>
      <c r="J88" s="195" t="s">
        <v>180</v>
      </c>
      <c r="K88" s="195" t="s">
        <v>185</v>
      </c>
      <c r="L88" s="189" t="s">
        <v>179</v>
      </c>
    </row>
    <row r="89" spans="2:12" s="194" customFormat="1" ht="14.25">
      <c r="B89" s="189" t="s">
        <v>631</v>
      </c>
      <c r="C89" s="195" t="s">
        <v>632</v>
      </c>
      <c r="D89" s="196">
        <v>0.44</v>
      </c>
      <c r="E89" s="197">
        <v>509814</v>
      </c>
      <c r="F89" s="198">
        <v>238.7</v>
      </c>
      <c r="G89" s="199">
        <v>6</v>
      </c>
      <c r="H89" s="199">
        <v>0</v>
      </c>
      <c r="I89" s="195">
        <v>1900</v>
      </c>
      <c r="J89" s="195" t="s">
        <v>180</v>
      </c>
      <c r="K89" s="195" t="s">
        <v>185</v>
      </c>
      <c r="L89" s="189" t="s">
        <v>179</v>
      </c>
    </row>
    <row r="90" spans="2:12" s="194" customFormat="1" ht="14.25">
      <c r="B90" s="189" t="s">
        <v>633</v>
      </c>
      <c r="C90" s="195" t="s">
        <v>634</v>
      </c>
      <c r="D90" s="196">
        <v>0.205</v>
      </c>
      <c r="E90" s="197">
        <v>763583</v>
      </c>
      <c r="F90" s="198">
        <v>384.5</v>
      </c>
      <c r="G90" s="199">
        <v>8</v>
      </c>
      <c r="H90" s="199">
        <v>0</v>
      </c>
      <c r="I90" s="195">
        <v>1900</v>
      </c>
      <c r="J90" s="195" t="s">
        <v>180</v>
      </c>
      <c r="K90" s="195" t="s">
        <v>185</v>
      </c>
      <c r="L90" s="189" t="s">
        <v>172</v>
      </c>
    </row>
    <row r="91" spans="2:12" s="194" customFormat="1" ht="14.25">
      <c r="B91" s="189" t="s">
        <v>635</v>
      </c>
      <c r="C91" s="195" t="s">
        <v>636</v>
      </c>
      <c r="D91" s="196">
        <v>0.266</v>
      </c>
      <c r="E91" s="197">
        <v>584811</v>
      </c>
      <c r="F91" s="198">
        <v>294.48</v>
      </c>
      <c r="G91" s="199">
        <v>7</v>
      </c>
      <c r="H91" s="199">
        <v>0</v>
      </c>
      <c r="I91" s="195">
        <v>1900</v>
      </c>
      <c r="J91" s="195" t="s">
        <v>180</v>
      </c>
      <c r="K91" s="195" t="s">
        <v>185</v>
      </c>
      <c r="L91" s="189" t="s">
        <v>172</v>
      </c>
    </row>
    <row r="92" spans="2:12" ht="14.25">
      <c r="B92" s="189" t="s">
        <v>637</v>
      </c>
      <c r="C92" s="189" t="s">
        <v>638</v>
      </c>
      <c r="D92" s="190">
        <v>0.1767</v>
      </c>
      <c r="E92" s="191">
        <v>538645</v>
      </c>
      <c r="F92" s="192">
        <v>243.65</v>
      </c>
      <c r="G92" s="193">
        <v>5</v>
      </c>
      <c r="H92" s="193">
        <v>0</v>
      </c>
      <c r="I92" s="189">
        <v>1890</v>
      </c>
      <c r="J92" s="189" t="s">
        <v>180</v>
      </c>
      <c r="K92" s="189" t="s">
        <v>185</v>
      </c>
      <c r="L92" s="189" t="s">
        <v>179</v>
      </c>
    </row>
    <row r="93" spans="2:12" ht="14.25">
      <c r="B93" s="189" t="s">
        <v>639</v>
      </c>
      <c r="C93" s="189" t="s">
        <v>640</v>
      </c>
      <c r="D93" s="190">
        <v>0.5453</v>
      </c>
      <c r="E93" s="191">
        <v>987522</v>
      </c>
      <c r="F93" s="192">
        <v>466.46</v>
      </c>
      <c r="G93" s="193">
        <v>9</v>
      </c>
      <c r="H93" s="193">
        <v>1</v>
      </c>
      <c r="I93" s="189">
        <v>1914</v>
      </c>
      <c r="J93" s="189" t="s">
        <v>180</v>
      </c>
      <c r="K93" s="189" t="s">
        <v>185</v>
      </c>
      <c r="L93" s="189" t="s">
        <v>172</v>
      </c>
    </row>
    <row r="94" spans="2:12" ht="14.25">
      <c r="B94" s="189" t="s">
        <v>641</v>
      </c>
      <c r="C94" s="189" t="s">
        <v>642</v>
      </c>
      <c r="D94" s="190">
        <v>0.57</v>
      </c>
      <c r="E94" s="191">
        <v>565947</v>
      </c>
      <c r="F94" s="192">
        <v>256</v>
      </c>
      <c r="G94" s="193">
        <v>8</v>
      </c>
      <c r="H94" s="193">
        <v>0</v>
      </c>
      <c r="I94" s="189">
        <v>1885</v>
      </c>
      <c r="J94" s="189" t="s">
        <v>180</v>
      </c>
      <c r="K94" s="189" t="s">
        <v>185</v>
      </c>
      <c r="L94" s="189" t="s">
        <v>179</v>
      </c>
    </row>
    <row r="95" spans="2:12" ht="14.25">
      <c r="B95" s="189" t="s">
        <v>643</v>
      </c>
      <c r="C95" s="189" t="s">
        <v>644</v>
      </c>
      <c r="D95" s="190">
        <v>0.1921</v>
      </c>
      <c r="E95" s="191">
        <v>649955</v>
      </c>
      <c r="F95" s="192">
        <v>298.1</v>
      </c>
      <c r="G95" s="193">
        <v>8</v>
      </c>
      <c r="H95" s="193">
        <v>0</v>
      </c>
      <c r="I95" s="189">
        <v>1895</v>
      </c>
      <c r="J95" s="189" t="s">
        <v>180</v>
      </c>
      <c r="K95" s="189" t="s">
        <v>185</v>
      </c>
      <c r="L95" s="189" t="s">
        <v>179</v>
      </c>
    </row>
    <row r="96" spans="2:12" ht="14.25">
      <c r="B96" s="189" t="s">
        <v>645</v>
      </c>
      <c r="C96" s="189" t="s">
        <v>646</v>
      </c>
      <c r="D96" s="190">
        <v>0.4898</v>
      </c>
      <c r="E96" s="191">
        <v>441697</v>
      </c>
      <c r="F96" s="192">
        <v>117.88</v>
      </c>
      <c r="G96" s="193">
        <v>2</v>
      </c>
      <c r="H96" s="193">
        <v>0</v>
      </c>
      <c r="I96" s="189">
        <v>1879</v>
      </c>
      <c r="J96" s="189" t="s">
        <v>180</v>
      </c>
      <c r="K96" s="189" t="s">
        <v>185</v>
      </c>
      <c r="L96" s="189" t="s">
        <v>179</v>
      </c>
    </row>
    <row r="97" spans="2:12" ht="14.25">
      <c r="B97" s="189" t="s">
        <v>647</v>
      </c>
      <c r="C97" s="189" t="s">
        <v>648</v>
      </c>
      <c r="D97" s="190">
        <v>0.253</v>
      </c>
      <c r="E97" s="191">
        <v>711751</v>
      </c>
      <c r="F97" s="192">
        <v>358.4</v>
      </c>
      <c r="G97" s="193">
        <v>2</v>
      </c>
      <c r="H97" s="193">
        <v>1</v>
      </c>
      <c r="I97" s="189">
        <v>1900</v>
      </c>
      <c r="J97" s="189" t="s">
        <v>180</v>
      </c>
      <c r="K97" s="189" t="s">
        <v>185</v>
      </c>
      <c r="L97" s="189" t="s">
        <v>179</v>
      </c>
    </row>
    <row r="98" spans="2:12" ht="14.25">
      <c r="B98" s="189" t="s">
        <v>649</v>
      </c>
      <c r="C98" s="189" t="s">
        <v>650</v>
      </c>
      <c r="D98" s="190">
        <v>0.1577</v>
      </c>
      <c r="E98" s="191">
        <v>398036</v>
      </c>
      <c r="F98" s="192">
        <v>200.43</v>
      </c>
      <c r="G98" s="193">
        <v>5</v>
      </c>
      <c r="H98" s="193">
        <v>0</v>
      </c>
      <c r="I98" s="189">
        <v>1900</v>
      </c>
      <c r="J98" s="189" t="s">
        <v>180</v>
      </c>
      <c r="K98" s="189" t="s">
        <v>185</v>
      </c>
      <c r="L98" s="189" t="s">
        <v>179</v>
      </c>
    </row>
    <row r="99" spans="2:12" ht="14.25">
      <c r="B99" s="189" t="s">
        <v>651</v>
      </c>
      <c r="C99" s="189" t="s">
        <v>652</v>
      </c>
      <c r="D99" s="190">
        <v>0.3332</v>
      </c>
      <c r="E99" s="191">
        <v>839164</v>
      </c>
      <c r="F99" s="192">
        <v>373.26</v>
      </c>
      <c r="G99" s="193">
        <v>4</v>
      </c>
      <c r="H99" s="193">
        <v>0</v>
      </c>
      <c r="I99" s="189">
        <v>1900</v>
      </c>
      <c r="J99" s="189" t="s">
        <v>180</v>
      </c>
      <c r="K99" s="189" t="s">
        <v>185</v>
      </c>
      <c r="L99" s="189" t="s">
        <v>179</v>
      </c>
    </row>
    <row r="100" spans="2:12" ht="14.25">
      <c r="B100" s="189" t="s">
        <v>653</v>
      </c>
      <c r="C100" s="189" t="s">
        <v>654</v>
      </c>
      <c r="D100" s="190">
        <v>0.5016</v>
      </c>
      <c r="E100" s="191">
        <v>526607</v>
      </c>
      <c r="F100" s="192">
        <v>217.32</v>
      </c>
      <c r="G100" s="193">
        <v>5</v>
      </c>
      <c r="H100" s="193">
        <v>0</v>
      </c>
      <c r="I100" s="189">
        <v>1945</v>
      </c>
      <c r="J100" s="189" t="s">
        <v>180</v>
      </c>
      <c r="K100" s="189" t="s">
        <v>185</v>
      </c>
      <c r="L100" s="189" t="s">
        <v>179</v>
      </c>
    </row>
    <row r="101" spans="2:12" ht="14.25">
      <c r="B101" s="189" t="s">
        <v>655</v>
      </c>
      <c r="C101" s="189" t="s">
        <v>656</v>
      </c>
      <c r="D101" s="190">
        <v>0.247</v>
      </c>
      <c r="E101" s="191">
        <v>549618</v>
      </c>
      <c r="F101" s="192">
        <v>252.9</v>
      </c>
      <c r="G101" s="193">
        <v>4</v>
      </c>
      <c r="H101" s="193">
        <v>0</v>
      </c>
      <c r="I101" s="189">
        <v>1900</v>
      </c>
      <c r="J101" s="189" t="s">
        <v>180</v>
      </c>
      <c r="K101" s="189" t="s">
        <v>185</v>
      </c>
      <c r="L101" s="189" t="s">
        <v>172</v>
      </c>
    </row>
    <row r="102" spans="2:12" ht="14.25">
      <c r="B102" s="189" t="s">
        <v>657</v>
      </c>
      <c r="C102" s="189" t="s">
        <v>658</v>
      </c>
      <c r="D102" s="190">
        <v>0.3143</v>
      </c>
      <c r="E102" s="191">
        <v>1168311</v>
      </c>
      <c r="F102" s="192">
        <v>588.3</v>
      </c>
      <c r="G102" s="193">
        <v>11</v>
      </c>
      <c r="H102" s="193">
        <v>0</v>
      </c>
      <c r="I102" s="189">
        <v>1900</v>
      </c>
      <c r="J102" s="189" t="s">
        <v>180</v>
      </c>
      <c r="K102" s="189" t="s">
        <v>185</v>
      </c>
      <c r="L102" s="189" t="s">
        <v>179</v>
      </c>
    </row>
    <row r="103" spans="2:12" ht="14.25">
      <c r="B103" s="189" t="s">
        <v>659</v>
      </c>
      <c r="C103" s="189" t="s">
        <v>660</v>
      </c>
      <c r="D103" s="190">
        <v>0.55</v>
      </c>
      <c r="E103" s="191">
        <v>1488496</v>
      </c>
      <c r="F103" s="192">
        <v>390.07</v>
      </c>
      <c r="G103" s="193">
        <v>6</v>
      </c>
      <c r="H103" s="193">
        <v>0</v>
      </c>
      <c r="I103" s="189">
        <v>1900</v>
      </c>
      <c r="J103" s="189" t="s">
        <v>180</v>
      </c>
      <c r="K103" s="189" t="s">
        <v>185</v>
      </c>
      <c r="L103" s="189" t="s">
        <v>172</v>
      </c>
    </row>
    <row r="104" spans="2:12" ht="14.25">
      <c r="B104" s="189" t="s">
        <v>661</v>
      </c>
      <c r="C104" s="189" t="s">
        <v>662</v>
      </c>
      <c r="D104" s="190">
        <v>0.302</v>
      </c>
      <c r="E104" s="191">
        <v>374056</v>
      </c>
      <c r="F104" s="192">
        <v>169.2</v>
      </c>
      <c r="G104" s="193">
        <v>3</v>
      </c>
      <c r="H104" s="193">
        <v>0</v>
      </c>
      <c r="I104" s="189">
        <v>1900</v>
      </c>
      <c r="J104" s="189" t="s">
        <v>180</v>
      </c>
      <c r="K104" s="189" t="s">
        <v>185</v>
      </c>
      <c r="L104" s="189" t="s">
        <v>179</v>
      </c>
    </row>
    <row r="105" spans="2:12" ht="14.25">
      <c r="B105" s="189" t="s">
        <v>663</v>
      </c>
      <c r="C105" s="189" t="s">
        <v>664</v>
      </c>
      <c r="D105" s="190">
        <v>0.404</v>
      </c>
      <c r="E105" s="191">
        <v>603530</v>
      </c>
      <c r="F105" s="192">
        <v>273</v>
      </c>
      <c r="G105" s="193">
        <v>7</v>
      </c>
      <c r="H105" s="193">
        <v>0</v>
      </c>
      <c r="I105" s="189">
        <v>1900</v>
      </c>
      <c r="J105" s="189" t="s">
        <v>180</v>
      </c>
      <c r="K105" s="189" t="s">
        <v>185</v>
      </c>
      <c r="L105" s="189" t="s">
        <v>179</v>
      </c>
    </row>
    <row r="106" spans="2:12" ht="14.25">
      <c r="B106" s="189" t="s">
        <v>665</v>
      </c>
      <c r="C106" s="189" t="s">
        <v>666</v>
      </c>
      <c r="D106" s="190">
        <v>0.54</v>
      </c>
      <c r="E106" s="191">
        <v>667585</v>
      </c>
      <c r="F106" s="192">
        <v>301.07</v>
      </c>
      <c r="G106" s="193">
        <v>8</v>
      </c>
      <c r="H106" s="193">
        <v>0</v>
      </c>
      <c r="I106" s="189">
        <v>1872</v>
      </c>
      <c r="J106" s="189" t="s">
        <v>180</v>
      </c>
      <c r="K106" s="189" t="s">
        <v>185</v>
      </c>
      <c r="L106" s="189" t="s">
        <v>172</v>
      </c>
    </row>
    <row r="107" spans="2:12" ht="14.25">
      <c r="B107" s="189" t="s">
        <v>667</v>
      </c>
      <c r="C107" s="189" t="s">
        <v>668</v>
      </c>
      <c r="D107" s="190">
        <v>0.4085</v>
      </c>
      <c r="E107" s="191">
        <v>304677</v>
      </c>
      <c r="F107" s="192">
        <v>145.2</v>
      </c>
      <c r="G107" s="193">
        <v>5</v>
      </c>
      <c r="H107" s="193">
        <v>0</v>
      </c>
      <c r="I107" s="189">
        <v>1869</v>
      </c>
      <c r="J107" s="189" t="s">
        <v>180</v>
      </c>
      <c r="K107" s="189" t="s">
        <v>185</v>
      </c>
      <c r="L107" s="189" t="s">
        <v>179</v>
      </c>
    </row>
    <row r="108" spans="2:12" ht="14.25">
      <c r="B108" s="189" t="s">
        <v>669</v>
      </c>
      <c r="C108" s="189" t="s">
        <v>670</v>
      </c>
      <c r="D108" s="190">
        <v>0.288</v>
      </c>
      <c r="E108" s="191">
        <v>618900</v>
      </c>
      <c r="F108" s="192">
        <v>242.9</v>
      </c>
      <c r="G108" s="193">
        <v>7</v>
      </c>
      <c r="H108" s="193">
        <v>0</v>
      </c>
      <c r="I108" s="189">
        <v>1865</v>
      </c>
      <c r="J108" s="189" t="s">
        <v>180</v>
      </c>
      <c r="K108" s="189" t="s">
        <v>185</v>
      </c>
      <c r="L108" s="189" t="s">
        <v>179</v>
      </c>
    </row>
    <row r="109" spans="2:12" ht="14.25">
      <c r="B109" s="189" t="s">
        <v>671</v>
      </c>
      <c r="C109" s="189" t="s">
        <v>672</v>
      </c>
      <c r="D109" s="190">
        <v>0.221</v>
      </c>
      <c r="E109" s="191">
        <v>725120</v>
      </c>
      <c r="F109" s="192">
        <v>328</v>
      </c>
      <c r="G109" s="193">
        <v>7</v>
      </c>
      <c r="H109" s="193">
        <v>0</v>
      </c>
      <c r="I109" s="189">
        <v>1900</v>
      </c>
      <c r="J109" s="189" t="s">
        <v>180</v>
      </c>
      <c r="K109" s="189" t="s">
        <v>185</v>
      </c>
      <c r="L109" s="189" t="s">
        <v>172</v>
      </c>
    </row>
    <row r="110" spans="2:12" ht="14.25">
      <c r="B110" s="189" t="s">
        <v>673</v>
      </c>
      <c r="C110" s="189" t="s">
        <v>674</v>
      </c>
      <c r="D110" s="190">
        <v>0.2856</v>
      </c>
      <c r="E110" s="191">
        <v>1220024</v>
      </c>
      <c r="F110" s="192">
        <v>325.6</v>
      </c>
      <c r="G110" s="193">
        <v>6</v>
      </c>
      <c r="H110" s="193">
        <v>1</v>
      </c>
      <c r="I110" s="189">
        <v>1919</v>
      </c>
      <c r="J110" s="189" t="s">
        <v>180</v>
      </c>
      <c r="K110" s="189" t="s">
        <v>185</v>
      </c>
      <c r="L110" s="189" t="s">
        <v>179</v>
      </c>
    </row>
    <row r="111" spans="2:12" ht="14.25">
      <c r="B111" s="189" t="s">
        <v>675</v>
      </c>
      <c r="C111" s="189" t="s">
        <v>676</v>
      </c>
      <c r="D111" s="190">
        <v>0.29</v>
      </c>
      <c r="E111" s="191">
        <v>849831</v>
      </c>
      <c r="F111" s="192">
        <v>328.7</v>
      </c>
      <c r="G111" s="193">
        <v>6</v>
      </c>
      <c r="H111" s="193">
        <v>1</v>
      </c>
      <c r="I111" s="189">
        <v>1900</v>
      </c>
      <c r="J111" s="189" t="s">
        <v>180</v>
      </c>
      <c r="K111" s="189" t="s">
        <v>185</v>
      </c>
      <c r="L111" s="189" t="s">
        <v>179</v>
      </c>
    </row>
    <row r="112" spans="2:12" ht="14.25">
      <c r="B112" s="189" t="s">
        <v>677</v>
      </c>
      <c r="C112" s="189" t="s">
        <v>678</v>
      </c>
      <c r="D112" s="190">
        <v>0.519</v>
      </c>
      <c r="E112" s="191">
        <v>640206</v>
      </c>
      <c r="F112" s="192">
        <v>349.81</v>
      </c>
      <c r="G112" s="193">
        <v>5</v>
      </c>
      <c r="H112" s="193">
        <v>0</v>
      </c>
      <c r="I112" s="189">
        <v>1900</v>
      </c>
      <c r="J112" s="189" t="s">
        <v>180</v>
      </c>
      <c r="K112" s="189" t="s">
        <v>185</v>
      </c>
      <c r="L112" s="189" t="s">
        <v>172</v>
      </c>
    </row>
    <row r="113" spans="2:12" ht="14.25">
      <c r="B113" s="189" t="s">
        <v>679</v>
      </c>
      <c r="C113" s="189" t="s">
        <v>680</v>
      </c>
      <c r="D113" s="190">
        <v>0.445</v>
      </c>
      <c r="E113" s="191">
        <v>547098</v>
      </c>
      <c r="F113" s="192">
        <v>214.72</v>
      </c>
      <c r="G113" s="193">
        <v>2</v>
      </c>
      <c r="H113" s="193">
        <v>0</v>
      </c>
      <c r="I113" s="189">
        <v>1906</v>
      </c>
      <c r="J113" s="189" t="s">
        <v>180</v>
      </c>
      <c r="K113" s="189" t="s">
        <v>185</v>
      </c>
      <c r="L113" s="189" t="s">
        <v>174</v>
      </c>
    </row>
    <row r="114" spans="2:12" ht="14.25">
      <c r="B114" s="189" t="s">
        <v>681</v>
      </c>
      <c r="C114" s="189" t="s">
        <v>682</v>
      </c>
      <c r="D114" s="190">
        <v>0.3775</v>
      </c>
      <c r="E114" s="191">
        <v>513142</v>
      </c>
      <c r="F114" s="192">
        <v>263.36</v>
      </c>
      <c r="G114" s="193">
        <v>5</v>
      </c>
      <c r="H114" s="193">
        <v>0</v>
      </c>
      <c r="I114" s="189">
        <v>1900</v>
      </c>
      <c r="J114" s="189" t="s">
        <v>180</v>
      </c>
      <c r="K114" s="189" t="s">
        <v>185</v>
      </c>
      <c r="L114" s="189" t="s">
        <v>179</v>
      </c>
    </row>
    <row r="115" spans="2:12" ht="14.25">
      <c r="B115" s="189" t="s">
        <v>683</v>
      </c>
      <c r="C115" s="189" t="s">
        <v>684</v>
      </c>
      <c r="D115" s="190">
        <v>0.3876</v>
      </c>
      <c r="E115" s="191">
        <v>354813</v>
      </c>
      <c r="F115" s="192">
        <v>193.25</v>
      </c>
      <c r="G115" s="193">
        <v>3</v>
      </c>
      <c r="H115" s="193">
        <v>1</v>
      </c>
      <c r="I115" s="189">
        <v>1880</v>
      </c>
      <c r="J115" s="189" t="s">
        <v>180</v>
      </c>
      <c r="K115" s="189" t="s">
        <v>185</v>
      </c>
      <c r="L115" s="189" t="s">
        <v>172</v>
      </c>
    </row>
    <row r="116" spans="2:12" ht="14.25">
      <c r="B116" s="189" t="s">
        <v>685</v>
      </c>
      <c r="C116" s="189" t="s">
        <v>686</v>
      </c>
      <c r="D116" s="190">
        <v>0.452</v>
      </c>
      <c r="E116" s="191">
        <v>455081</v>
      </c>
      <c r="F116" s="192">
        <v>209.4</v>
      </c>
      <c r="G116" s="193">
        <v>3</v>
      </c>
      <c r="H116" s="193">
        <v>1</v>
      </c>
      <c r="I116" s="189">
        <v>1890</v>
      </c>
      <c r="J116" s="189" t="s">
        <v>180</v>
      </c>
      <c r="K116" s="189" t="s">
        <v>185</v>
      </c>
      <c r="L116" s="189" t="s">
        <v>179</v>
      </c>
    </row>
    <row r="117" spans="2:12" ht="14.25">
      <c r="B117" s="189" t="s">
        <v>687</v>
      </c>
      <c r="C117" s="189" t="s">
        <v>688</v>
      </c>
      <c r="D117" s="190">
        <v>0.581</v>
      </c>
      <c r="E117" s="191">
        <v>243127</v>
      </c>
      <c r="F117" s="192">
        <v>124.78</v>
      </c>
      <c r="G117" s="193">
        <v>3</v>
      </c>
      <c r="H117" s="193">
        <v>0</v>
      </c>
      <c r="I117" s="189">
        <v>1880</v>
      </c>
      <c r="J117" s="189" t="s">
        <v>180</v>
      </c>
      <c r="K117" s="189" t="s">
        <v>185</v>
      </c>
      <c r="L117" s="189" t="s">
        <v>179</v>
      </c>
    </row>
    <row r="118" spans="2:12" ht="14.25">
      <c r="B118" s="189" t="s">
        <v>689</v>
      </c>
      <c r="C118" s="189" t="s">
        <v>690</v>
      </c>
      <c r="D118" s="190">
        <v>0.131</v>
      </c>
      <c r="E118" s="191">
        <v>1050015</v>
      </c>
      <c r="F118" s="192">
        <v>412.1</v>
      </c>
      <c r="G118" s="193">
        <v>12</v>
      </c>
      <c r="H118" s="193">
        <v>0</v>
      </c>
      <c r="I118" s="189">
        <v>1880</v>
      </c>
      <c r="J118" s="189" t="s">
        <v>180</v>
      </c>
      <c r="K118" s="189" t="s">
        <v>185</v>
      </c>
      <c r="L118" s="189" t="s">
        <v>172</v>
      </c>
    </row>
    <row r="119" spans="2:12" ht="14.25">
      <c r="B119" s="189" t="s">
        <v>691</v>
      </c>
      <c r="C119" s="189" t="s">
        <v>692</v>
      </c>
      <c r="D119" s="190">
        <v>0.13</v>
      </c>
      <c r="E119" s="191">
        <v>1700503</v>
      </c>
      <c r="F119" s="192">
        <v>630.32</v>
      </c>
      <c r="G119" s="193">
        <v>11</v>
      </c>
      <c r="H119" s="193">
        <v>3</v>
      </c>
      <c r="I119" s="189">
        <v>1875</v>
      </c>
      <c r="J119" s="189" t="s">
        <v>180</v>
      </c>
      <c r="K119" s="189" t="s">
        <v>185</v>
      </c>
      <c r="L119" s="189" t="s">
        <v>172</v>
      </c>
    </row>
    <row r="120" spans="2:12" ht="14.25">
      <c r="B120" s="189" t="s">
        <v>693</v>
      </c>
      <c r="C120" s="189" t="s">
        <v>694</v>
      </c>
      <c r="D120" s="190">
        <v>0.47</v>
      </c>
      <c r="E120" s="191">
        <v>352280</v>
      </c>
      <c r="F120" s="192">
        <v>191.87</v>
      </c>
      <c r="G120" s="193">
        <v>3</v>
      </c>
      <c r="H120" s="193">
        <v>1</v>
      </c>
      <c r="I120" s="189">
        <v>1870</v>
      </c>
      <c r="J120" s="189" t="s">
        <v>180</v>
      </c>
      <c r="K120" s="189" t="s">
        <v>185</v>
      </c>
      <c r="L120" s="189" t="s">
        <v>172</v>
      </c>
    </row>
    <row r="121" spans="2:12" ht="14.25">
      <c r="B121" s="189" t="s">
        <v>695</v>
      </c>
      <c r="C121" s="189" t="s">
        <v>696</v>
      </c>
      <c r="D121" s="190">
        <v>0.323</v>
      </c>
      <c r="E121" s="191">
        <v>1115436</v>
      </c>
      <c r="F121" s="192">
        <v>541.25</v>
      </c>
      <c r="G121" s="193">
        <v>7</v>
      </c>
      <c r="H121" s="193">
        <v>4</v>
      </c>
      <c r="I121" s="189">
        <v>1875</v>
      </c>
      <c r="J121" s="189" t="s">
        <v>180</v>
      </c>
      <c r="K121" s="189" t="s">
        <v>185</v>
      </c>
      <c r="L121" s="189" t="s">
        <v>172</v>
      </c>
    </row>
    <row r="122" spans="2:12" ht="14.25">
      <c r="B122" s="189" t="s">
        <v>697</v>
      </c>
      <c r="C122" s="189" t="s">
        <v>698</v>
      </c>
      <c r="D122" s="190">
        <v>0.23</v>
      </c>
      <c r="E122" s="191">
        <v>1239321</v>
      </c>
      <c r="F122" s="192">
        <v>772.9</v>
      </c>
      <c r="G122" s="193">
        <v>8</v>
      </c>
      <c r="H122" s="193">
        <v>2</v>
      </c>
      <c r="I122" s="189">
        <v>1900</v>
      </c>
      <c r="J122" s="189" t="s">
        <v>180</v>
      </c>
      <c r="K122" s="189" t="s">
        <v>185</v>
      </c>
      <c r="L122" s="189" t="s">
        <v>172</v>
      </c>
    </row>
    <row r="123" spans="2:12" ht="14.25">
      <c r="B123" s="189" t="s">
        <v>699</v>
      </c>
      <c r="C123" s="189" t="s">
        <v>700</v>
      </c>
      <c r="D123" s="190">
        <v>0.5211</v>
      </c>
      <c r="E123" s="191">
        <v>1512140</v>
      </c>
      <c r="F123" s="192">
        <v>403.56</v>
      </c>
      <c r="G123" s="193">
        <v>6</v>
      </c>
      <c r="H123" s="193">
        <v>2</v>
      </c>
      <c r="I123" s="189">
        <v>1892</v>
      </c>
      <c r="J123" s="189" t="s">
        <v>180</v>
      </c>
      <c r="K123" s="189" t="s">
        <v>185</v>
      </c>
      <c r="L123" s="189" t="s">
        <v>172</v>
      </c>
    </row>
    <row r="124" spans="2:12" ht="14.25">
      <c r="B124" s="189" t="s">
        <v>701</v>
      </c>
      <c r="C124" s="189" t="s">
        <v>702</v>
      </c>
      <c r="D124" s="190">
        <v>0.359</v>
      </c>
      <c r="E124" s="191">
        <v>838489</v>
      </c>
      <c r="F124" s="192">
        <v>399.6</v>
      </c>
      <c r="G124" s="193">
        <v>7</v>
      </c>
      <c r="H124" s="193">
        <v>1</v>
      </c>
      <c r="I124" s="189">
        <v>1885</v>
      </c>
      <c r="J124" s="189" t="s">
        <v>180</v>
      </c>
      <c r="K124" s="189" t="s">
        <v>185</v>
      </c>
      <c r="L124" s="189" t="s">
        <v>172</v>
      </c>
    </row>
    <row r="125" spans="2:12" ht="14.25">
      <c r="B125" s="189" t="s">
        <v>703</v>
      </c>
      <c r="C125" s="189" t="s">
        <v>704</v>
      </c>
      <c r="D125" s="190">
        <v>0.3298</v>
      </c>
      <c r="E125" s="191">
        <v>218304</v>
      </c>
      <c r="F125" s="192">
        <v>118.9</v>
      </c>
      <c r="G125" s="193">
        <v>3</v>
      </c>
      <c r="H125" s="193">
        <v>0</v>
      </c>
      <c r="I125" s="189">
        <v>1875</v>
      </c>
      <c r="J125" s="189" t="s">
        <v>180</v>
      </c>
      <c r="K125" s="189" t="s">
        <v>185</v>
      </c>
      <c r="L125" s="189" t="s">
        <v>172</v>
      </c>
    </row>
    <row r="126" spans="2:12" ht="14.25">
      <c r="B126" s="189" t="s">
        <v>705</v>
      </c>
      <c r="C126" s="189" t="s">
        <v>706</v>
      </c>
      <c r="D126" s="190">
        <v>0.1178</v>
      </c>
      <c r="E126" s="191">
        <v>1167191</v>
      </c>
      <c r="F126" s="192">
        <v>328.4</v>
      </c>
      <c r="G126" s="193">
        <v>5</v>
      </c>
      <c r="H126" s="193" t="s">
        <v>707</v>
      </c>
      <c r="I126" s="189">
        <v>1910</v>
      </c>
      <c r="J126" s="189" t="s">
        <v>180</v>
      </c>
      <c r="K126" s="189" t="s">
        <v>185</v>
      </c>
      <c r="L126" s="189" t="s">
        <v>179</v>
      </c>
    </row>
    <row r="127" spans="2:12" ht="14.25">
      <c r="B127" s="189" t="s">
        <v>708</v>
      </c>
      <c r="C127" s="189" t="s">
        <v>709</v>
      </c>
      <c r="D127" s="190">
        <v>0.1075</v>
      </c>
      <c r="E127" s="191">
        <v>1035728</v>
      </c>
      <c r="F127" s="192">
        <v>468.5</v>
      </c>
      <c r="G127" s="193">
        <v>6</v>
      </c>
      <c r="H127" s="193">
        <v>0</v>
      </c>
      <c r="I127" s="189">
        <v>1880</v>
      </c>
      <c r="J127" s="189" t="s">
        <v>180</v>
      </c>
      <c r="K127" s="189" t="s">
        <v>185</v>
      </c>
      <c r="L127" s="189" t="s">
        <v>172</v>
      </c>
    </row>
    <row r="128" spans="2:12" ht="14.25">
      <c r="B128" s="189" t="s">
        <v>710</v>
      </c>
      <c r="C128" s="189" t="s">
        <v>711</v>
      </c>
      <c r="D128" s="190">
        <v>0.246</v>
      </c>
      <c r="E128" s="191">
        <v>370879</v>
      </c>
      <c r="F128" s="192">
        <v>202</v>
      </c>
      <c r="G128" s="193">
        <v>4</v>
      </c>
      <c r="H128" s="193">
        <v>0</v>
      </c>
      <c r="I128" s="189">
        <v>1900</v>
      </c>
      <c r="J128" s="189" t="s">
        <v>180</v>
      </c>
      <c r="K128" s="189" t="s">
        <v>185</v>
      </c>
      <c r="L128" s="189" t="s">
        <v>172</v>
      </c>
    </row>
    <row r="129" spans="2:12" ht="14.25">
      <c r="B129" s="189" t="s">
        <v>712</v>
      </c>
      <c r="C129" s="189" t="s">
        <v>713</v>
      </c>
      <c r="D129" s="190">
        <v>0.155</v>
      </c>
      <c r="E129" s="191">
        <v>139985</v>
      </c>
      <c r="F129" s="192">
        <v>83.02</v>
      </c>
      <c r="G129" s="193">
        <v>2</v>
      </c>
      <c r="H129" s="193">
        <v>0</v>
      </c>
      <c r="I129" s="189">
        <v>1900</v>
      </c>
      <c r="J129" s="189" t="s">
        <v>180</v>
      </c>
      <c r="K129" s="189" t="s">
        <v>185</v>
      </c>
      <c r="L129" s="189" t="s">
        <v>622</v>
      </c>
    </row>
    <row r="130" spans="2:12" ht="14.25">
      <c r="B130" s="189" t="s">
        <v>714</v>
      </c>
      <c r="C130" s="189" t="s">
        <v>715</v>
      </c>
      <c r="D130" s="190">
        <v>0.538</v>
      </c>
      <c r="E130" s="191">
        <v>2182879</v>
      </c>
      <c r="F130" s="192">
        <v>844.3</v>
      </c>
      <c r="G130" s="193">
        <v>9</v>
      </c>
      <c r="H130" s="193">
        <v>1</v>
      </c>
      <c r="I130" s="189">
        <v>1900</v>
      </c>
      <c r="J130" s="189" t="s">
        <v>180</v>
      </c>
      <c r="K130" s="189" t="s">
        <v>185</v>
      </c>
      <c r="L130" s="189" t="s">
        <v>172</v>
      </c>
    </row>
    <row r="131" spans="2:12" ht="14.25">
      <c r="B131" s="189" t="s">
        <v>716</v>
      </c>
      <c r="C131" s="189" t="s">
        <v>717</v>
      </c>
      <c r="D131" s="190">
        <v>0.344</v>
      </c>
      <c r="E131" s="191">
        <v>1519034</v>
      </c>
      <c r="F131" s="192">
        <v>405.4</v>
      </c>
      <c r="G131" s="193">
        <v>7</v>
      </c>
      <c r="H131" s="193">
        <v>1</v>
      </c>
      <c r="I131" s="189">
        <v>1900</v>
      </c>
      <c r="J131" s="189" t="s">
        <v>180</v>
      </c>
      <c r="K131" s="189" t="s">
        <v>185</v>
      </c>
      <c r="L131" s="189" t="s">
        <v>172</v>
      </c>
    </row>
    <row r="132" spans="2:12" ht="14.25">
      <c r="B132" s="189" t="s">
        <v>718</v>
      </c>
      <c r="C132" s="189" t="s">
        <v>719</v>
      </c>
      <c r="D132" s="190">
        <v>0.116</v>
      </c>
      <c r="E132" s="191">
        <v>583619</v>
      </c>
      <c r="F132" s="192">
        <v>317.87</v>
      </c>
      <c r="G132" s="193">
        <v>7</v>
      </c>
      <c r="H132" s="193">
        <v>1</v>
      </c>
      <c r="I132" s="189">
        <v>1900</v>
      </c>
      <c r="J132" s="189" t="s">
        <v>180</v>
      </c>
      <c r="K132" s="189" t="s">
        <v>185</v>
      </c>
      <c r="L132" s="189" t="s">
        <v>172</v>
      </c>
    </row>
    <row r="133" spans="2:12" ht="14.25">
      <c r="B133" s="189" t="s">
        <v>720</v>
      </c>
      <c r="C133" s="189" t="s">
        <v>721</v>
      </c>
      <c r="D133" s="190">
        <v>0.532</v>
      </c>
      <c r="E133" s="191">
        <v>682756</v>
      </c>
      <c r="F133" s="192">
        <v>343.8</v>
      </c>
      <c r="G133" s="193">
        <v>5</v>
      </c>
      <c r="H133" s="193">
        <v>1</v>
      </c>
      <c r="I133" s="189">
        <v>1900</v>
      </c>
      <c r="J133" s="189" t="s">
        <v>180</v>
      </c>
      <c r="K133" s="189" t="s">
        <v>185</v>
      </c>
      <c r="L133" s="189" t="s">
        <v>172</v>
      </c>
    </row>
    <row r="134" spans="2:12" ht="14.25">
      <c r="B134" s="189" t="s">
        <v>722</v>
      </c>
      <c r="C134" s="189" t="s">
        <v>723</v>
      </c>
      <c r="D134" s="190">
        <v>0.2682</v>
      </c>
      <c r="E134" s="191">
        <v>649989</v>
      </c>
      <c r="F134" s="192">
        <v>327.3</v>
      </c>
      <c r="G134" s="193">
        <v>6</v>
      </c>
      <c r="H134" s="193">
        <v>0</v>
      </c>
      <c r="I134" s="189">
        <v>1900</v>
      </c>
      <c r="J134" s="189" t="s">
        <v>180</v>
      </c>
      <c r="K134" s="189" t="s">
        <v>185</v>
      </c>
      <c r="L134" s="189" t="s">
        <v>172</v>
      </c>
    </row>
    <row r="135" spans="2:12" ht="14.25">
      <c r="B135" s="189" t="s">
        <v>724</v>
      </c>
      <c r="C135" s="189" t="s">
        <v>725</v>
      </c>
      <c r="D135" s="190">
        <v>0.3557</v>
      </c>
      <c r="E135" s="191">
        <v>541499</v>
      </c>
      <c r="F135" s="192">
        <v>272.67</v>
      </c>
      <c r="G135" s="193">
        <v>5</v>
      </c>
      <c r="H135" s="193">
        <v>0</v>
      </c>
      <c r="I135" s="189">
        <v>1900</v>
      </c>
      <c r="J135" s="189" t="s">
        <v>180</v>
      </c>
      <c r="K135" s="189" t="s">
        <v>185</v>
      </c>
      <c r="L135" s="189" t="s">
        <v>172</v>
      </c>
    </row>
    <row r="136" spans="2:12" ht="14.25">
      <c r="B136" s="189" t="s">
        <v>726</v>
      </c>
      <c r="C136" s="189" t="s">
        <v>727</v>
      </c>
      <c r="D136" s="190">
        <v>0.076</v>
      </c>
      <c r="E136" s="191">
        <v>1812713</v>
      </c>
      <c r="F136" s="192">
        <v>987.3</v>
      </c>
      <c r="G136" s="193">
        <v>7</v>
      </c>
      <c r="H136" s="193">
        <v>1</v>
      </c>
      <c r="I136" s="189">
        <v>1900</v>
      </c>
      <c r="J136" s="189" t="s">
        <v>180</v>
      </c>
      <c r="K136" s="189" t="s">
        <v>185</v>
      </c>
      <c r="L136" s="189" t="s">
        <v>179</v>
      </c>
    </row>
    <row r="137" spans="2:12" ht="14.25">
      <c r="B137" s="189" t="s">
        <v>728</v>
      </c>
      <c r="C137" s="189" t="s">
        <v>729</v>
      </c>
      <c r="D137" s="190">
        <v>0.48</v>
      </c>
      <c r="E137" s="191">
        <v>297814</v>
      </c>
      <c r="F137" s="192">
        <v>120.16</v>
      </c>
      <c r="G137" s="193">
        <v>2</v>
      </c>
      <c r="H137" s="193">
        <v>1</v>
      </c>
      <c r="I137" s="189">
        <v>1900</v>
      </c>
      <c r="J137" s="189" t="s">
        <v>180</v>
      </c>
      <c r="K137" s="189" t="s">
        <v>185</v>
      </c>
      <c r="L137" s="189" t="s">
        <v>172</v>
      </c>
    </row>
    <row r="138" spans="2:12" ht="14.25">
      <c r="B138" s="189" t="s">
        <v>730</v>
      </c>
      <c r="C138" s="189" t="s">
        <v>731</v>
      </c>
      <c r="D138" s="190">
        <v>0.269</v>
      </c>
      <c r="E138" s="191">
        <v>820706</v>
      </c>
      <c r="F138" s="192">
        <v>447</v>
      </c>
      <c r="G138" s="193">
        <v>8</v>
      </c>
      <c r="H138" s="193">
        <v>0</v>
      </c>
      <c r="I138" s="189">
        <v>1885</v>
      </c>
      <c r="J138" s="189" t="s">
        <v>180</v>
      </c>
      <c r="K138" s="189" t="s">
        <v>185</v>
      </c>
      <c r="L138" s="189" t="s">
        <v>179</v>
      </c>
    </row>
    <row r="139" spans="2:12" ht="14.25">
      <c r="B139" s="189" t="s">
        <v>732</v>
      </c>
      <c r="C139" s="189" t="s">
        <v>733</v>
      </c>
      <c r="D139" s="190">
        <v>0.1876</v>
      </c>
      <c r="E139" s="191">
        <v>862567</v>
      </c>
      <c r="F139" s="192">
        <v>469.8</v>
      </c>
      <c r="G139" s="193">
        <v>7</v>
      </c>
      <c r="H139" s="193">
        <v>0</v>
      </c>
      <c r="I139" s="189">
        <v>1900</v>
      </c>
      <c r="J139" s="189" t="s">
        <v>180</v>
      </c>
      <c r="K139" s="189" t="s">
        <v>185</v>
      </c>
      <c r="L139" s="189" t="s">
        <v>179</v>
      </c>
    </row>
    <row r="140" spans="2:12" ht="14.25">
      <c r="B140" s="189" t="s">
        <v>734</v>
      </c>
      <c r="C140" s="189" t="s">
        <v>735</v>
      </c>
      <c r="D140" s="190">
        <v>0.117</v>
      </c>
      <c r="E140" s="191">
        <v>678822</v>
      </c>
      <c r="F140" s="192">
        <v>292.2</v>
      </c>
      <c r="G140" s="193">
        <v>6</v>
      </c>
      <c r="H140" s="193">
        <v>0</v>
      </c>
      <c r="I140" s="189">
        <v>1890</v>
      </c>
      <c r="J140" s="189" t="s">
        <v>180</v>
      </c>
      <c r="K140" s="189" t="s">
        <v>185</v>
      </c>
      <c r="L140" s="189" t="s">
        <v>179</v>
      </c>
    </row>
    <row r="141" spans="2:12" ht="14.25">
      <c r="B141" s="189" t="s">
        <v>736</v>
      </c>
      <c r="C141" s="189" t="s">
        <v>737</v>
      </c>
      <c r="D141" s="190">
        <v>0.4956</v>
      </c>
      <c r="E141" s="191">
        <v>234754</v>
      </c>
      <c r="F141" s="192">
        <v>101.05</v>
      </c>
      <c r="G141" s="193">
        <v>2</v>
      </c>
      <c r="H141" s="193">
        <v>0</v>
      </c>
      <c r="I141" s="189">
        <v>1862</v>
      </c>
      <c r="J141" s="189" t="s">
        <v>180</v>
      </c>
      <c r="K141" s="189" t="s">
        <v>185</v>
      </c>
      <c r="L141" s="189" t="s">
        <v>622</v>
      </c>
    </row>
    <row r="142" spans="2:12" ht="14.25">
      <c r="B142" s="189" t="s">
        <v>738</v>
      </c>
      <c r="C142" s="189" t="s">
        <v>739</v>
      </c>
      <c r="D142" s="190">
        <v>0.3369</v>
      </c>
      <c r="E142" s="191">
        <v>641412</v>
      </c>
      <c r="F142" s="192">
        <v>342.36</v>
      </c>
      <c r="G142" s="193">
        <v>8</v>
      </c>
      <c r="H142" s="193">
        <v>0</v>
      </c>
      <c r="I142" s="189">
        <v>1900</v>
      </c>
      <c r="J142" s="189" t="s">
        <v>180</v>
      </c>
      <c r="K142" s="189" t="s">
        <v>185</v>
      </c>
      <c r="L142" s="189" t="s">
        <v>172</v>
      </c>
    </row>
    <row r="143" spans="2:12" ht="14.25">
      <c r="B143" s="189" t="s">
        <v>740</v>
      </c>
      <c r="C143" s="189" t="s">
        <v>741</v>
      </c>
      <c r="D143" s="190">
        <v>0.1874</v>
      </c>
      <c r="E143" s="191">
        <v>389606</v>
      </c>
      <c r="F143" s="192">
        <v>212.2</v>
      </c>
      <c r="G143" s="193">
        <v>6</v>
      </c>
      <c r="H143" s="193">
        <v>0</v>
      </c>
      <c r="I143" s="189">
        <v>1890</v>
      </c>
      <c r="J143" s="189" t="s">
        <v>180</v>
      </c>
      <c r="K143" s="189" t="s">
        <v>185</v>
      </c>
      <c r="L143" s="189" t="s">
        <v>179</v>
      </c>
    </row>
    <row r="144" spans="2:12" ht="14.25">
      <c r="B144" s="189" t="s">
        <v>742</v>
      </c>
      <c r="C144" s="189" t="s">
        <v>743</v>
      </c>
      <c r="D144" s="190">
        <v>0.2387</v>
      </c>
      <c r="E144" s="191">
        <v>740033</v>
      </c>
      <c r="F144" s="192">
        <v>218.7</v>
      </c>
      <c r="G144" s="193">
        <v>5</v>
      </c>
      <c r="H144" s="193">
        <v>0</v>
      </c>
      <c r="I144" s="189">
        <v>1890</v>
      </c>
      <c r="J144" s="189" t="s">
        <v>180</v>
      </c>
      <c r="K144" s="189" t="s">
        <v>185</v>
      </c>
      <c r="L144" s="189" t="s">
        <v>179</v>
      </c>
    </row>
    <row r="145" spans="2:12" ht="14.25">
      <c r="B145" s="189" t="s">
        <v>744</v>
      </c>
      <c r="C145" s="189" t="s">
        <v>745</v>
      </c>
      <c r="D145" s="190">
        <v>0.2493</v>
      </c>
      <c r="E145" s="191">
        <v>434056</v>
      </c>
      <c r="F145" s="192">
        <v>236.41</v>
      </c>
      <c r="G145" s="193">
        <v>8</v>
      </c>
      <c r="H145" s="193">
        <v>0</v>
      </c>
      <c r="I145" s="189">
        <v>1890</v>
      </c>
      <c r="J145" s="189" t="s">
        <v>180</v>
      </c>
      <c r="K145" s="189" t="s">
        <v>185</v>
      </c>
      <c r="L145" s="189" t="s">
        <v>179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C4:M14"/>
  <sheetViews>
    <sheetView zoomScalePageLayoutView="0" workbookViewId="0" topLeftCell="A1">
      <selection activeCell="H22" sqref="H22"/>
    </sheetView>
  </sheetViews>
  <sheetFormatPr defaultColWidth="9.140625" defaultRowHeight="15"/>
  <cols>
    <col min="1" max="2" width="9.140625" style="204" customWidth="1"/>
    <col min="3" max="3" width="38.7109375" style="204" customWidth="1"/>
    <col min="4" max="4" width="16.28125" style="204" customWidth="1"/>
    <col min="5" max="5" width="16.28125" style="225" customWidth="1"/>
    <col min="6" max="6" width="16.28125" style="204" customWidth="1"/>
    <col min="7" max="7" width="16.28125" style="225" customWidth="1"/>
    <col min="8" max="8" width="16.28125" style="226" customWidth="1"/>
    <col min="9" max="9" width="16.28125" style="227" customWidth="1"/>
    <col min="10" max="10" width="16.28125" style="204" customWidth="1"/>
    <col min="11" max="11" width="16.28125" style="225" customWidth="1"/>
    <col min="12" max="12" width="16.28125" style="204" customWidth="1"/>
    <col min="13" max="13" width="16.28125" style="225" customWidth="1"/>
    <col min="14" max="16384" width="9.140625" style="204" customWidth="1"/>
  </cols>
  <sheetData>
    <row r="4" spans="3:13" ht="13.5">
      <c r="C4" s="205"/>
      <c r="D4" s="253">
        <v>2015</v>
      </c>
      <c r="E4" s="253"/>
      <c r="F4" s="253">
        <v>2016</v>
      </c>
      <c r="G4" s="253"/>
      <c r="H4" s="254">
        <v>2017</v>
      </c>
      <c r="I4" s="254"/>
      <c r="J4" s="253">
        <v>2018</v>
      </c>
      <c r="K4" s="253"/>
      <c r="L4" s="253">
        <v>2019</v>
      </c>
      <c r="M4" s="253"/>
    </row>
    <row r="5" spans="3:13" ht="13.5">
      <c r="C5" s="205"/>
      <c r="D5" s="206" t="s">
        <v>746</v>
      </c>
      <c r="E5" s="207" t="s">
        <v>747</v>
      </c>
      <c r="F5" s="206" t="s">
        <v>746</v>
      </c>
      <c r="G5" s="207" t="s">
        <v>747</v>
      </c>
      <c r="H5" s="208" t="s">
        <v>746</v>
      </c>
      <c r="I5" s="209" t="s">
        <v>747</v>
      </c>
      <c r="J5" s="206" t="s">
        <v>746</v>
      </c>
      <c r="K5" s="207" t="s">
        <v>747</v>
      </c>
      <c r="L5" s="206" t="s">
        <v>746</v>
      </c>
      <c r="M5" s="207" t="s">
        <v>747</v>
      </c>
    </row>
    <row r="6" spans="3:13" ht="27">
      <c r="C6" s="210" t="s">
        <v>748</v>
      </c>
      <c r="D6" s="211">
        <v>6</v>
      </c>
      <c r="E6" s="212">
        <f>2706.36+2000+167.04+182.7+37.3+7273.6</f>
        <v>12367</v>
      </c>
      <c r="F6" s="211">
        <v>8</v>
      </c>
      <c r="G6" s="212">
        <f>482.34+483.03+2181.81+1000+383.36+638+1500+2100</f>
        <v>8768.54</v>
      </c>
      <c r="H6" s="213">
        <v>4</v>
      </c>
      <c r="I6" s="214">
        <f>235.02+216.79+492.59+574.94</f>
        <v>1519.3400000000001</v>
      </c>
      <c r="J6" s="211">
        <v>3</v>
      </c>
      <c r="K6" s="212">
        <f>5405.74+567.47+1047.59</f>
        <v>7020.8</v>
      </c>
      <c r="L6" s="212" t="s">
        <v>114</v>
      </c>
      <c r="M6" s="212" t="s">
        <v>114</v>
      </c>
    </row>
    <row r="7" spans="3:13" ht="13.5">
      <c r="C7" s="210" t="s">
        <v>749</v>
      </c>
      <c r="D7" s="211">
        <v>1</v>
      </c>
      <c r="E7" s="212">
        <v>1291.5</v>
      </c>
      <c r="F7" s="211">
        <v>3</v>
      </c>
      <c r="G7" s="212">
        <f>473.94+7000+2263.47</f>
        <v>9737.41</v>
      </c>
      <c r="H7" s="212" t="s">
        <v>114</v>
      </c>
      <c r="I7" s="212" t="s">
        <v>114</v>
      </c>
      <c r="J7" s="212" t="s">
        <v>114</v>
      </c>
      <c r="K7" s="212" t="s">
        <v>114</v>
      </c>
      <c r="L7" s="212" t="s">
        <v>114</v>
      </c>
      <c r="M7" s="212" t="s">
        <v>114</v>
      </c>
    </row>
    <row r="8" spans="3:13" ht="13.5">
      <c r="C8" s="210" t="s">
        <v>750</v>
      </c>
      <c r="D8" s="211" t="s">
        <v>114</v>
      </c>
      <c r="E8" s="212" t="s">
        <v>114</v>
      </c>
      <c r="F8" s="211" t="s">
        <v>114</v>
      </c>
      <c r="G8" s="212" t="s">
        <v>114</v>
      </c>
      <c r="H8" s="212" t="s">
        <v>114</v>
      </c>
      <c r="I8" s="212" t="s">
        <v>114</v>
      </c>
      <c r="J8" s="212" t="s">
        <v>114</v>
      </c>
      <c r="K8" s="212" t="s">
        <v>114</v>
      </c>
      <c r="L8" s="211">
        <v>1</v>
      </c>
      <c r="M8" s="212">
        <v>15000</v>
      </c>
    </row>
    <row r="9" spans="3:13" ht="27">
      <c r="C9" s="210" t="s">
        <v>751</v>
      </c>
      <c r="D9" s="211">
        <v>2</v>
      </c>
      <c r="E9" s="212">
        <f>4132.13+290.8</f>
        <v>4422.93</v>
      </c>
      <c r="F9" s="211">
        <v>1</v>
      </c>
      <c r="G9" s="212">
        <v>1500</v>
      </c>
      <c r="H9" s="208">
        <v>2</v>
      </c>
      <c r="I9" s="209">
        <f>740+17000</f>
        <v>17740</v>
      </c>
      <c r="J9" s="211">
        <v>1</v>
      </c>
      <c r="K9" s="212">
        <v>4141</v>
      </c>
      <c r="L9" s="212" t="s">
        <v>114</v>
      </c>
      <c r="M9" s="212" t="s">
        <v>114</v>
      </c>
    </row>
    <row r="10" spans="3:13" ht="13.5">
      <c r="C10" s="215"/>
      <c r="D10" s="216"/>
      <c r="E10" s="217"/>
      <c r="F10" s="216"/>
      <c r="G10" s="217"/>
      <c r="H10" s="218"/>
      <c r="I10" s="219"/>
      <c r="J10" s="216"/>
      <c r="K10" s="217"/>
      <c r="L10" s="216"/>
      <c r="M10" s="217"/>
    </row>
    <row r="11" spans="3:13" ht="13.5">
      <c r="C11" s="220" t="s">
        <v>752</v>
      </c>
      <c r="D11" s="211" t="s">
        <v>114</v>
      </c>
      <c r="E11" s="212" t="s">
        <v>114</v>
      </c>
      <c r="F11" s="211" t="s">
        <v>114</v>
      </c>
      <c r="G11" s="212" t="s">
        <v>114</v>
      </c>
      <c r="H11" s="213" t="s">
        <v>114</v>
      </c>
      <c r="I11" s="214" t="s">
        <v>114</v>
      </c>
      <c r="J11" s="211" t="s">
        <v>114</v>
      </c>
      <c r="K11" s="212" t="s">
        <v>114</v>
      </c>
      <c r="L11" s="211" t="s">
        <v>114</v>
      </c>
      <c r="M11" s="212" t="s">
        <v>114</v>
      </c>
    </row>
    <row r="12" spans="3:13" ht="13.5">
      <c r="C12" s="220" t="s">
        <v>753</v>
      </c>
      <c r="D12" s="211" t="s">
        <v>114</v>
      </c>
      <c r="E12" s="212" t="s">
        <v>114</v>
      </c>
      <c r="F12" s="211" t="s">
        <v>114</v>
      </c>
      <c r="G12" s="212" t="s">
        <v>114</v>
      </c>
      <c r="H12" s="213" t="s">
        <v>114</v>
      </c>
      <c r="I12" s="214" t="s">
        <v>114</v>
      </c>
      <c r="J12" s="211" t="s">
        <v>114</v>
      </c>
      <c r="K12" s="212" t="s">
        <v>114</v>
      </c>
      <c r="L12" s="211" t="s">
        <v>114</v>
      </c>
      <c r="M12" s="212" t="s">
        <v>114</v>
      </c>
    </row>
    <row r="13" spans="3:13" ht="13.5">
      <c r="C13" s="215"/>
      <c r="D13" s="221" t="s">
        <v>114</v>
      </c>
      <c r="E13" s="222" t="s">
        <v>114</v>
      </c>
      <c r="F13" s="221" t="s">
        <v>114</v>
      </c>
      <c r="G13" s="222" t="s">
        <v>114</v>
      </c>
      <c r="H13" s="223" t="s">
        <v>114</v>
      </c>
      <c r="I13" s="224" t="s">
        <v>114</v>
      </c>
      <c r="J13" s="221" t="s">
        <v>114</v>
      </c>
      <c r="K13" s="222" t="s">
        <v>114</v>
      </c>
      <c r="L13" s="221" t="s">
        <v>114</v>
      </c>
      <c r="M13" s="222" t="s">
        <v>114</v>
      </c>
    </row>
    <row r="14" spans="3:13" ht="13.5">
      <c r="C14" s="220" t="s">
        <v>754</v>
      </c>
      <c r="D14" s="211" t="s">
        <v>114</v>
      </c>
      <c r="E14" s="212" t="s">
        <v>114</v>
      </c>
      <c r="F14" s="211" t="s">
        <v>114</v>
      </c>
      <c r="G14" s="212" t="s">
        <v>114</v>
      </c>
      <c r="H14" s="213" t="s">
        <v>114</v>
      </c>
      <c r="I14" s="214" t="s">
        <v>114</v>
      </c>
      <c r="J14" s="211" t="s">
        <v>114</v>
      </c>
      <c r="K14" s="212" t="s">
        <v>114</v>
      </c>
      <c r="L14" s="211" t="s">
        <v>114</v>
      </c>
      <c r="M14" s="212" t="s">
        <v>114</v>
      </c>
    </row>
  </sheetData>
  <sheetProtection/>
  <mergeCells count="5">
    <mergeCell ref="D4:E4"/>
    <mergeCell ref="F4:G4"/>
    <mergeCell ref="H4:I4"/>
    <mergeCell ref="J4:K4"/>
    <mergeCell ref="L4:M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BartekP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PrzemekB</dc:creator>
  <cp:keywords/>
  <dc:description/>
  <cp:lastModifiedBy>MalgorzataT</cp:lastModifiedBy>
  <cp:lastPrinted>2019-04-12T11:49:10Z</cp:lastPrinted>
  <dcterms:created xsi:type="dcterms:W3CDTF">2012-01-13T14:07:06Z</dcterms:created>
  <dcterms:modified xsi:type="dcterms:W3CDTF">2019-05-24T11:08:16Z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