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660" activeTab="0"/>
  </bookViews>
  <sheets>
    <sheet name="Arkusz1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<sst xmlns="http://schemas.openxmlformats.org/spreadsheetml/2006/main" count="99" uniqueCount="74">
  <si>
    <t>D-03.02.01</t>
  </si>
  <si>
    <t>CPV</t>
  </si>
  <si>
    <t xml:space="preserve">I </t>
  </si>
  <si>
    <t xml:space="preserve">II </t>
  </si>
  <si>
    <t>45110000-1</t>
  </si>
  <si>
    <t>45233140-2</t>
  </si>
  <si>
    <t xml:space="preserve">III </t>
  </si>
  <si>
    <t>ODWODNIENIE DROGI</t>
  </si>
  <si>
    <t>45232452-5</t>
  </si>
  <si>
    <t xml:space="preserve">IV </t>
  </si>
  <si>
    <t xml:space="preserve">RAZEM </t>
  </si>
  <si>
    <r>
      <t xml:space="preserve">Budowa wpustu do potoku                                                                         </t>
    </r>
    <r>
      <rPr>
        <sz val="8"/>
        <rFont val="Arial"/>
        <family val="2"/>
      </rPr>
      <t>km 0 + 028,50m – wpust 1 szt, przykanalik 1,5m</t>
    </r>
  </si>
  <si>
    <r>
      <t xml:space="preserve">Roboty pomiarowe - teren pagórkowaty                                       </t>
    </r>
    <r>
      <rPr>
        <sz val="8"/>
        <color indexed="8"/>
        <rFont val="Arial"/>
        <family val="2"/>
      </rPr>
      <t>0,440 km</t>
    </r>
    <r>
      <rPr>
        <sz val="10"/>
        <color indexed="8"/>
        <rFont val="Arial"/>
        <family val="2"/>
      </rPr>
      <t xml:space="preserve">                </t>
    </r>
  </si>
  <si>
    <t>km</t>
  </si>
  <si>
    <t>Lp</t>
  </si>
  <si>
    <t>Opis robót</t>
  </si>
  <si>
    <t>Jm</t>
  </si>
  <si>
    <t>Ilość</t>
  </si>
  <si>
    <t>Cena jedn</t>
  </si>
  <si>
    <t>Wartość netto</t>
  </si>
  <si>
    <t>I WYMAGANIA OGÓLNE BUDOWY</t>
  </si>
  <si>
    <t>D-M-00.00.00</t>
  </si>
  <si>
    <t>Wymagania ogólne budowy: - organizacja placu budowy, wymagane kontraktem ubezpieczenia i gwarancje, wymagane kontraktem nadzory branżowe, organizacja ruchu</t>
  </si>
  <si>
    <t>kpl</t>
  </si>
  <si>
    <t>II ROBOTY ROZBIÓRKOWE I ZIEMNE      CPV 45110000-1</t>
  </si>
  <si>
    <t>szt</t>
  </si>
  <si>
    <t>D-01.02.04</t>
  </si>
  <si>
    <t>D-04.01.01</t>
  </si>
  <si>
    <t xml:space="preserve">m </t>
  </si>
  <si>
    <t>D-01.01.01</t>
  </si>
  <si>
    <t>m</t>
  </si>
  <si>
    <t>III ROBOTY DROGOWE      CPV 45233140-2</t>
  </si>
  <si>
    <t>D-04.08.01</t>
  </si>
  <si>
    <t>D-05.03.05</t>
  </si>
  <si>
    <t>D-04.04.02</t>
  </si>
  <si>
    <t>IV ODWODNIENIE DROGI     CPV45232452-5</t>
  </si>
  <si>
    <t>D-06.04.01</t>
  </si>
  <si>
    <t>RAZEM NETTO</t>
  </si>
  <si>
    <t>RAZEM BRUTTO</t>
  </si>
  <si>
    <t>VAT</t>
  </si>
  <si>
    <t>Wartość brutto</t>
  </si>
  <si>
    <t>WYMAGANIA OGÓLNE BUDOWY</t>
  </si>
  <si>
    <t>ROBOTY ROZBIÓRKOWE I ZIEMNE</t>
  </si>
  <si>
    <t>ROBOTY DROGOWE</t>
  </si>
  <si>
    <r>
      <t>m</t>
    </r>
    <r>
      <rPr>
        <vertAlign val="superscript"/>
        <sz val="10"/>
        <color indexed="8"/>
        <rFont val="Arial"/>
        <family val="2"/>
      </rPr>
      <t>2</t>
    </r>
  </si>
  <si>
    <t>D-01.02.01</t>
  </si>
  <si>
    <r>
      <t xml:space="preserve">Wycinka drzew średnicy 50 - 60 cm wraz z wywozem pni i gałęzi                                                    </t>
    </r>
    <r>
      <rPr>
        <sz val="8"/>
        <rFont val="Arial"/>
        <family val="2"/>
      </rPr>
      <t>1 szt</t>
    </r>
  </si>
  <si>
    <t>SSTWiORB</t>
  </si>
  <si>
    <r>
      <t xml:space="preserve">Rozbiórka przepustu pod drogą i pod zjazdem                                              </t>
    </r>
    <r>
      <rPr>
        <sz val="8"/>
        <color indexed="8"/>
        <rFont val="Arial"/>
        <family val="2"/>
      </rPr>
      <t>km 0 + 036,00m – 9,50m                                                        km 0 + 133,95m – 6,00m                                                km 0 + 303,05m – 7,50m                                                          km 0 + 321,15m – 3,50m                                                                          km 0 + 369,25m – 28,50m                                                                      RAZEM: 55,00m</t>
    </r>
  </si>
  <si>
    <r>
      <t xml:space="preserve">Rozbiórka ścianek czołowych przepustów                                              </t>
    </r>
    <r>
      <rPr>
        <sz val="8"/>
        <color indexed="8"/>
        <rFont val="Arial"/>
        <family val="2"/>
      </rPr>
      <t>6 szt</t>
    </r>
  </si>
  <si>
    <t>D-08.05.01</t>
  </si>
  <si>
    <t>D-08.05.03</t>
  </si>
  <si>
    <t>m2</t>
  </si>
  <si>
    <t>D-04.03.01</t>
  </si>
  <si>
    <r>
      <t>Karczowanie korzeni drzew średnicy 50 - 60 cm wraz z wywozem i utylizacją karczy                                                        5</t>
    </r>
    <r>
      <rPr>
        <sz val="8"/>
        <rFont val="Arial"/>
        <family val="2"/>
      </rPr>
      <t xml:space="preserve"> szt</t>
    </r>
  </si>
  <si>
    <t>Rozbiórka wpustu do potoku - studnia i przykannalik dł 1,5m</t>
  </si>
  <si>
    <r>
      <t xml:space="preserve">Wykonanie koryta pod warstwy konstrukcyjne, korytko betonowe i kamienne gł. 43 cm wraz z jego profilowaniem                                      </t>
    </r>
    <r>
      <rPr>
        <sz val="8"/>
        <color indexed="8"/>
        <rFont val="Arial"/>
        <family val="2"/>
      </rPr>
      <t>2100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m2</t>
    </r>
  </si>
  <si>
    <t>Wykonanie warstwy stablizacji pod jezdnią i zjazdami. Stabilizacja Rm=1,5-2,5MPa gr 15 cm. Stabilizacja z mieszanki cementowo-piaskowej lub popolowo-żuzlowej</t>
  </si>
  <si>
    <t>Wykonanie podbudowy pod jezdniąi zjazdami. Podbudowa z kruszywa łamanego 0/31,5 gr. 20 cm stabilizowanego mechanicznie</t>
  </si>
  <si>
    <t xml:space="preserve">Wykonanie warstwy wiązącejj z betonu asfaltowego 0/12,8 wraz ze skropieniem emulsją asfaltową wwarst podbudowy </t>
  </si>
  <si>
    <t>wykonanie warstwy ścieralnej z betonu asfaltoweg 0/12,8 wraz ze skropieniem emulsja asfaltowa warsty wiążącej</t>
  </si>
  <si>
    <t>wykonanie przepustów - część przelotowa fi 600 wraz z podsypką i ławą tluczniową</t>
  </si>
  <si>
    <t>wykonanie przepustów - część przelotowa fi 100 wraz z podsypką i ławą tluczniową</t>
  </si>
  <si>
    <t>Odmulenie i oczyszcenie istniejacych rowów</t>
  </si>
  <si>
    <t>wykonanie przepustów - ścianki czołowe i umocnienia skarp i rowów. Obruk kostką kamienną 9/11</t>
  </si>
  <si>
    <t>naprawa i uzupełnienie ubytków na istniejących przepustach i mostkach fomakiem - ściany czołowe i brzegi na dł. 2,0 m od ściany czołowej</t>
  </si>
  <si>
    <t>tabela elementów scalonych</t>
  </si>
  <si>
    <t>PODATEK VAT 23%</t>
  </si>
  <si>
    <r>
      <t xml:space="preserve">Korytka betonowe na ławie betonowej gr 10 cm, beton B-15                                         </t>
    </r>
    <r>
      <rPr>
        <sz val="8"/>
        <color indexed="8"/>
        <rFont val="Arial"/>
        <family val="2"/>
      </rPr>
      <t xml:space="preserve">                                                                                                   </t>
    </r>
  </si>
  <si>
    <r>
      <t xml:space="preserve">Rynsztoki z kostki kamiennej 8x10cm na ławie betonowej gr 10 cm beton B-15                                                    </t>
    </r>
    <r>
      <rPr>
        <sz val="8"/>
        <rFont val="Arial"/>
        <family val="2"/>
      </rPr>
      <t xml:space="preserve">                                     </t>
    </r>
  </si>
  <si>
    <t>włączenie do istniejącej drogi o nawierzchnmi bitumicznej na szer. 0,5 z wymianą warstwy  ścieralnej</t>
  </si>
  <si>
    <t>wykonanie poboczy z niesortu kamiennego gr. 10 m</t>
  </si>
  <si>
    <t>D-04.04.02 D-05.03.05</t>
  </si>
  <si>
    <t>D-03.01.01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</si>
</sst>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name val="Czcionka tekstu podstawowego"/>
      <family val="2"/>
    </font>
    <font>
      <sz val="10"/>
      <name val="Arial"/>
      <family val="2"/>
    </font>
    <font>
      <sz val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" fontId="8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 wrapText="1"/>
    </xf>
    <xf numFmtId="4" fontId="4" fillId="33" borderId="19" xfId="0" applyNumberFormat="1" applyFont="1" applyFill="1" applyBorder="1" applyAlignment="1">
      <alignment horizontal="right" wrapText="1"/>
    </xf>
    <xf numFmtId="4" fontId="4" fillId="33" borderId="20" xfId="0" applyNumberFormat="1" applyFont="1" applyFill="1" applyBorder="1" applyAlignment="1">
      <alignment horizontal="right" wrapText="1"/>
    </xf>
    <xf numFmtId="4" fontId="4" fillId="34" borderId="19" xfId="0" applyNumberFormat="1" applyFont="1" applyFill="1" applyBorder="1" applyAlignment="1">
      <alignment horizontal="right" wrapText="1"/>
    </xf>
    <xf numFmtId="4" fontId="4" fillId="33" borderId="21" xfId="0" applyNumberFormat="1" applyFont="1" applyFill="1" applyBorder="1" applyAlignment="1">
      <alignment horizontal="right" wrapText="1"/>
    </xf>
    <xf numFmtId="4" fontId="3" fillId="0" borderId="20" xfId="0" applyNumberFormat="1" applyFont="1" applyFill="1" applyBorder="1" applyAlignment="1">
      <alignment horizontal="right" wrapText="1"/>
    </xf>
    <xf numFmtId="4" fontId="4" fillId="0" borderId="19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right"/>
    </xf>
    <xf numFmtId="4" fontId="4" fillId="0" borderId="13" xfId="0" applyNumberFormat="1" applyFont="1" applyBorder="1" applyAlignment="1">
      <alignment horizontal="right" wrapText="1"/>
    </xf>
    <xf numFmtId="4" fontId="4" fillId="0" borderId="22" xfId="0" applyNumberFormat="1" applyFont="1" applyBorder="1" applyAlignment="1">
      <alignment horizontal="right" wrapText="1"/>
    </xf>
    <xf numFmtId="4" fontId="3" fillId="0" borderId="19" xfId="0" applyNumberFormat="1" applyFont="1" applyBorder="1" applyAlignment="1">
      <alignment horizontal="right" wrapText="1"/>
    </xf>
    <xf numFmtId="4" fontId="8" fillId="0" borderId="19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3" fillId="0" borderId="24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4" fillId="34" borderId="18" xfId="0" applyFont="1" applyFill="1" applyBorder="1" applyAlignment="1">
      <alignment horizontal="left"/>
    </xf>
    <xf numFmtId="0" fontId="4" fillId="34" borderId="25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4" fontId="8" fillId="0" borderId="10" xfId="0" applyNumberFormat="1" applyFont="1" applyBorder="1" applyAlignment="1">
      <alignment horizontal="right" wrapText="1"/>
    </xf>
    <xf numFmtId="4" fontId="8" fillId="0" borderId="19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/>
    </xf>
    <xf numFmtId="0" fontId="4" fillId="33" borderId="17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9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right" wrapText="1"/>
    </xf>
    <xf numFmtId="4" fontId="3" fillId="0" borderId="15" xfId="0" applyNumberFormat="1" applyFont="1" applyBorder="1" applyAlignment="1">
      <alignment horizontal="right" wrapText="1"/>
    </xf>
    <xf numFmtId="4" fontId="3" fillId="0" borderId="28" xfId="0" applyNumberFormat="1" applyFont="1" applyBorder="1" applyAlignment="1">
      <alignment horizontal="right" wrapText="1"/>
    </xf>
    <xf numFmtId="4" fontId="3" fillId="0" borderId="2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" fillId="0" borderId="31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4" fontId="3" fillId="0" borderId="32" xfId="0" applyNumberFormat="1" applyFont="1" applyFill="1" applyBorder="1" applyAlignment="1">
      <alignment horizontal="left" wrapText="1"/>
    </xf>
    <xf numFmtId="4" fontId="3" fillId="0" borderId="33" xfId="0" applyNumberFormat="1" applyFont="1" applyFill="1" applyBorder="1" applyAlignment="1">
      <alignment horizontal="left"/>
    </xf>
    <xf numFmtId="4" fontId="4" fillId="0" borderId="33" xfId="0" applyNumberFormat="1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F8" sqref="F8:F9"/>
    </sheetView>
  </sheetViews>
  <sheetFormatPr defaultColWidth="31.296875" defaultRowHeight="14.25"/>
  <cols>
    <col min="1" max="1" width="4.19921875" style="0" customWidth="1"/>
    <col min="2" max="2" width="9" style="0" customWidth="1"/>
    <col min="3" max="3" width="31.19921875" style="0" customWidth="1"/>
    <col min="4" max="4" width="4.5" style="0" customWidth="1"/>
    <col min="5" max="5" width="7.59765625" style="3" customWidth="1"/>
    <col min="6" max="7" width="10.59765625" style="48" customWidth="1"/>
    <col min="8" max="19" width="7.59765625" style="0" customWidth="1"/>
    <col min="20" max="16384" width="31.19921875" style="0" customWidth="1"/>
  </cols>
  <sheetData>
    <row r="1" spans="1:7" ht="26.25" thickBot="1">
      <c r="A1" s="9" t="s">
        <v>14</v>
      </c>
      <c r="B1" s="10" t="s">
        <v>47</v>
      </c>
      <c r="C1" s="10" t="s">
        <v>15</v>
      </c>
      <c r="D1" s="10" t="s">
        <v>16</v>
      </c>
      <c r="E1" s="11" t="s">
        <v>17</v>
      </c>
      <c r="F1" s="44" t="s">
        <v>18</v>
      </c>
      <c r="G1" s="45" t="s">
        <v>19</v>
      </c>
    </row>
    <row r="2" spans="1:7" ht="14.25">
      <c r="A2" s="69" t="s">
        <v>20</v>
      </c>
      <c r="B2" s="70"/>
      <c r="C2" s="70"/>
      <c r="D2" s="70"/>
      <c r="E2" s="70"/>
      <c r="F2" s="70"/>
      <c r="G2" s="34">
        <f>+G3</f>
        <v>0</v>
      </c>
    </row>
    <row r="3" spans="1:7" ht="63.75">
      <c r="A3" s="7">
        <v>1</v>
      </c>
      <c r="B3" s="4" t="s">
        <v>21</v>
      </c>
      <c r="C3" s="5" t="s">
        <v>22</v>
      </c>
      <c r="D3" s="4" t="s">
        <v>23</v>
      </c>
      <c r="E3" s="6">
        <v>1</v>
      </c>
      <c r="F3" s="21"/>
      <c r="G3" s="46">
        <f>+F3*E3</f>
        <v>0</v>
      </c>
    </row>
    <row r="4" spans="1:7" ht="14.25">
      <c r="A4" s="60" t="s">
        <v>24</v>
      </c>
      <c r="B4" s="61"/>
      <c r="C4" s="61"/>
      <c r="D4" s="61"/>
      <c r="E4" s="61"/>
      <c r="F4" s="61"/>
      <c r="G4" s="33">
        <f>SUM(G5:G22)</f>
        <v>0</v>
      </c>
    </row>
    <row r="5" spans="1:7" ht="24">
      <c r="A5" s="28">
        <f>A3+1</f>
        <v>2</v>
      </c>
      <c r="B5" s="27" t="s">
        <v>29</v>
      </c>
      <c r="C5" s="29" t="s">
        <v>12</v>
      </c>
      <c r="D5" s="30" t="s">
        <v>13</v>
      </c>
      <c r="E5" s="31">
        <v>0.44</v>
      </c>
      <c r="F5" s="31"/>
      <c r="G5" s="32">
        <f>+F5*E5</f>
        <v>0</v>
      </c>
    </row>
    <row r="6" spans="1:7" ht="14.25">
      <c r="A6" s="64">
        <f>A5+1</f>
        <v>3</v>
      </c>
      <c r="B6" s="65" t="s">
        <v>45</v>
      </c>
      <c r="C6" s="65" t="s">
        <v>46</v>
      </c>
      <c r="D6" s="72" t="s">
        <v>25</v>
      </c>
      <c r="E6" s="66">
        <v>1</v>
      </c>
      <c r="F6" s="66"/>
      <c r="G6" s="67">
        <f>+F6*E6</f>
        <v>0</v>
      </c>
    </row>
    <row r="7" spans="1:7" ht="24.75" customHeight="1">
      <c r="A7" s="64"/>
      <c r="B7" s="65"/>
      <c r="C7" s="71"/>
      <c r="D7" s="72"/>
      <c r="E7" s="66"/>
      <c r="F7" s="66"/>
      <c r="G7" s="67"/>
    </row>
    <row r="8" spans="1:7" ht="14.25">
      <c r="A8" s="64">
        <f>A6+1</f>
        <v>4</v>
      </c>
      <c r="B8" s="65" t="s">
        <v>45</v>
      </c>
      <c r="C8" s="52" t="s">
        <v>54</v>
      </c>
      <c r="D8" s="72" t="s">
        <v>25</v>
      </c>
      <c r="E8" s="66">
        <v>5</v>
      </c>
      <c r="F8" s="66"/>
      <c r="G8" s="67">
        <f>+F8*E8</f>
        <v>0</v>
      </c>
    </row>
    <row r="9" spans="1:7" ht="45" customHeight="1">
      <c r="A9" s="64"/>
      <c r="B9" s="65"/>
      <c r="C9" s="53"/>
      <c r="D9" s="72"/>
      <c r="E9" s="66"/>
      <c r="F9" s="66"/>
      <c r="G9" s="67"/>
    </row>
    <row r="10" spans="1:7" ht="14.25">
      <c r="A10" s="55">
        <v>5</v>
      </c>
      <c r="B10" s="50" t="s">
        <v>27</v>
      </c>
      <c r="C10" s="50" t="s">
        <v>56</v>
      </c>
      <c r="D10" s="78" t="s">
        <v>44</v>
      </c>
      <c r="E10" s="80">
        <f>2062+38</f>
        <v>2100</v>
      </c>
      <c r="F10" s="80"/>
      <c r="G10" s="67">
        <f>+F10*E10</f>
        <v>0</v>
      </c>
    </row>
    <row r="11" spans="1:7" ht="60" customHeight="1">
      <c r="A11" s="56"/>
      <c r="B11" s="51"/>
      <c r="C11" s="51"/>
      <c r="D11" s="79"/>
      <c r="E11" s="81"/>
      <c r="F11" s="81"/>
      <c r="G11" s="67"/>
    </row>
    <row r="12" spans="1:7" ht="14.25">
      <c r="A12" s="64">
        <v>6</v>
      </c>
      <c r="B12" s="65" t="s">
        <v>26</v>
      </c>
      <c r="C12" s="52" t="s">
        <v>55</v>
      </c>
      <c r="D12" s="72" t="s">
        <v>23</v>
      </c>
      <c r="E12" s="66">
        <v>1</v>
      </c>
      <c r="F12" s="66"/>
      <c r="G12" s="67">
        <f>+F12*E12</f>
        <v>0</v>
      </c>
    </row>
    <row r="13" spans="1:7" ht="14.25">
      <c r="A13" s="64"/>
      <c r="B13" s="65"/>
      <c r="C13" s="53"/>
      <c r="D13" s="72"/>
      <c r="E13" s="66"/>
      <c r="F13" s="66"/>
      <c r="G13" s="67"/>
    </row>
    <row r="14" spans="1:7" ht="14.25">
      <c r="A14" s="73">
        <v>7</v>
      </c>
      <c r="B14" s="74" t="s">
        <v>26</v>
      </c>
      <c r="C14" s="50" t="s">
        <v>48</v>
      </c>
      <c r="D14" s="84" t="s">
        <v>28</v>
      </c>
      <c r="E14" s="76">
        <v>55</v>
      </c>
      <c r="F14" s="76"/>
      <c r="G14" s="77">
        <f>+F14*E14</f>
        <v>0</v>
      </c>
    </row>
    <row r="15" spans="1:7" ht="14.25">
      <c r="A15" s="73"/>
      <c r="B15" s="74"/>
      <c r="C15" s="54"/>
      <c r="D15" s="84"/>
      <c r="E15" s="76"/>
      <c r="F15" s="76"/>
      <c r="G15" s="77"/>
    </row>
    <row r="16" spans="1:7" ht="14.25">
      <c r="A16" s="73"/>
      <c r="B16" s="74"/>
      <c r="C16" s="54"/>
      <c r="D16" s="84"/>
      <c r="E16" s="76"/>
      <c r="F16" s="76"/>
      <c r="G16" s="77"/>
    </row>
    <row r="17" spans="1:7" ht="14.25">
      <c r="A17" s="73"/>
      <c r="B17" s="74"/>
      <c r="C17" s="54"/>
      <c r="D17" s="84"/>
      <c r="E17" s="76"/>
      <c r="F17" s="76"/>
      <c r="G17" s="77"/>
    </row>
    <row r="18" spans="1:7" ht="14.25">
      <c r="A18" s="73"/>
      <c r="B18" s="74"/>
      <c r="C18" s="54"/>
      <c r="D18" s="84"/>
      <c r="E18" s="76"/>
      <c r="F18" s="76"/>
      <c r="G18" s="77"/>
    </row>
    <row r="19" spans="1:7" ht="14.25">
      <c r="A19" s="73"/>
      <c r="B19" s="74"/>
      <c r="C19" s="54"/>
      <c r="D19" s="84"/>
      <c r="E19" s="76"/>
      <c r="F19" s="76"/>
      <c r="G19" s="77"/>
    </row>
    <row r="20" spans="1:7" ht="14.25">
      <c r="A20" s="73"/>
      <c r="B20" s="74"/>
      <c r="C20" s="53"/>
      <c r="D20" s="84"/>
      <c r="E20" s="76"/>
      <c r="F20" s="76"/>
      <c r="G20" s="77"/>
    </row>
    <row r="21" spans="1:7" ht="14.25">
      <c r="A21" s="73">
        <f>A14+1</f>
        <v>8</v>
      </c>
      <c r="B21" s="74" t="s">
        <v>26</v>
      </c>
      <c r="C21" s="50" t="s">
        <v>49</v>
      </c>
      <c r="D21" s="84" t="s">
        <v>25</v>
      </c>
      <c r="E21" s="76">
        <v>6</v>
      </c>
      <c r="F21" s="76"/>
      <c r="G21" s="77">
        <f>+F21*E21</f>
        <v>0</v>
      </c>
    </row>
    <row r="22" spans="1:7" ht="14.25">
      <c r="A22" s="73"/>
      <c r="B22" s="74"/>
      <c r="C22" s="53"/>
      <c r="D22" s="84"/>
      <c r="E22" s="76"/>
      <c r="F22" s="76"/>
      <c r="G22" s="77"/>
    </row>
    <row r="23" spans="1:7" ht="14.25">
      <c r="A23" s="60" t="s">
        <v>31</v>
      </c>
      <c r="B23" s="61"/>
      <c r="C23" s="61"/>
      <c r="D23" s="61"/>
      <c r="E23" s="61"/>
      <c r="F23" s="61"/>
      <c r="G23" s="33">
        <f>SUM(G24:G34)</f>
        <v>0</v>
      </c>
    </row>
    <row r="24" spans="1:7" ht="25.5">
      <c r="A24" s="15">
        <f>A21+1</f>
        <v>9</v>
      </c>
      <c r="B24" s="16" t="s">
        <v>51</v>
      </c>
      <c r="C24" s="14" t="s">
        <v>69</v>
      </c>
      <c r="D24" s="16" t="s">
        <v>30</v>
      </c>
      <c r="E24" s="18">
        <v>295</v>
      </c>
      <c r="F24" s="20"/>
      <c r="G24" s="47">
        <f>+F24*E24</f>
        <v>0</v>
      </c>
    </row>
    <row r="25" spans="1:7" ht="25.5">
      <c r="A25" s="8">
        <f>A24+1</f>
        <v>10</v>
      </c>
      <c r="B25" s="5" t="s">
        <v>50</v>
      </c>
      <c r="C25" s="12" t="s">
        <v>68</v>
      </c>
      <c r="D25" s="5" t="s">
        <v>30</v>
      </c>
      <c r="E25" s="19">
        <v>54</v>
      </c>
      <c r="F25" s="21"/>
      <c r="G25" s="47">
        <f>+F25*E25</f>
        <v>0</v>
      </c>
    </row>
    <row r="26" spans="1:7" ht="63.75">
      <c r="A26" s="8">
        <f>A25+1</f>
        <v>11</v>
      </c>
      <c r="B26" s="5" t="s">
        <v>34</v>
      </c>
      <c r="C26" s="5" t="s">
        <v>57</v>
      </c>
      <c r="D26" s="5" t="s">
        <v>44</v>
      </c>
      <c r="E26" s="19">
        <v>2100</v>
      </c>
      <c r="F26" s="21"/>
      <c r="G26" s="47">
        <f>+F26*E26</f>
        <v>0</v>
      </c>
    </row>
    <row r="27" spans="1:7" ht="14.25">
      <c r="A27" s="73">
        <f>A26+1</f>
        <v>12</v>
      </c>
      <c r="B27" s="74" t="s">
        <v>32</v>
      </c>
      <c r="C27" s="50" t="s">
        <v>58</v>
      </c>
      <c r="D27" s="74" t="s">
        <v>52</v>
      </c>
      <c r="E27" s="75">
        <f>1641+40</f>
        <v>1681</v>
      </c>
      <c r="F27" s="76"/>
      <c r="G27" s="77">
        <f>+F27*E27</f>
        <v>0</v>
      </c>
    </row>
    <row r="28" spans="1:9" ht="37.5" customHeight="1">
      <c r="A28" s="73"/>
      <c r="B28" s="74"/>
      <c r="C28" s="53"/>
      <c r="D28" s="74"/>
      <c r="E28" s="75"/>
      <c r="F28" s="76"/>
      <c r="G28" s="77"/>
      <c r="I28" s="42"/>
    </row>
    <row r="29" spans="1:7" ht="14.25">
      <c r="A29" s="73">
        <f>A27+1</f>
        <v>13</v>
      </c>
      <c r="B29" s="74" t="s">
        <v>33</v>
      </c>
      <c r="C29" s="50" t="s">
        <v>59</v>
      </c>
      <c r="D29" s="74" t="s">
        <v>44</v>
      </c>
      <c r="E29" s="75">
        <f>1564+40</f>
        <v>1604</v>
      </c>
      <c r="F29" s="76"/>
      <c r="G29" s="77">
        <f>+F29*E29</f>
        <v>0</v>
      </c>
    </row>
    <row r="30" spans="1:7" ht="30.75" customHeight="1">
      <c r="A30" s="73"/>
      <c r="B30" s="74"/>
      <c r="C30" s="53"/>
      <c r="D30" s="74"/>
      <c r="E30" s="75"/>
      <c r="F30" s="76"/>
      <c r="G30" s="77"/>
    </row>
    <row r="31" spans="1:7" ht="31.5" customHeight="1">
      <c r="A31" s="73">
        <f>A29+1</f>
        <v>14</v>
      </c>
      <c r="B31" s="74" t="s">
        <v>34</v>
      </c>
      <c r="C31" s="50" t="s">
        <v>60</v>
      </c>
      <c r="D31" s="74" t="s">
        <v>44</v>
      </c>
      <c r="E31" s="75">
        <f>1531+40</f>
        <v>1571</v>
      </c>
      <c r="F31" s="76"/>
      <c r="G31" s="77">
        <f>+F31*E31</f>
        <v>0</v>
      </c>
    </row>
    <row r="32" spans="1:7" ht="14.25">
      <c r="A32" s="73"/>
      <c r="B32" s="74"/>
      <c r="C32" s="53"/>
      <c r="D32" s="74"/>
      <c r="E32" s="75"/>
      <c r="F32" s="76"/>
      <c r="G32" s="77"/>
    </row>
    <row r="33" spans="1:7" ht="28.5">
      <c r="A33" s="49">
        <v>15</v>
      </c>
      <c r="B33" s="5" t="s">
        <v>27</v>
      </c>
      <c r="C33" s="13" t="s">
        <v>71</v>
      </c>
      <c r="D33" s="5" t="s">
        <v>44</v>
      </c>
      <c r="E33" s="19">
        <v>531</v>
      </c>
      <c r="F33" s="21"/>
      <c r="G33" s="46">
        <f>+F33*E33</f>
        <v>0</v>
      </c>
    </row>
    <row r="34" spans="1:7" ht="42.75">
      <c r="A34" s="40">
        <v>16</v>
      </c>
      <c r="B34" s="16" t="s">
        <v>72</v>
      </c>
      <c r="C34" s="41" t="s">
        <v>70</v>
      </c>
      <c r="D34" s="16" t="s">
        <v>23</v>
      </c>
      <c r="E34" s="18">
        <v>3</v>
      </c>
      <c r="F34" s="20"/>
      <c r="G34" s="47">
        <f>+F34*E34</f>
        <v>0</v>
      </c>
    </row>
    <row r="35" spans="1:7" ht="14.25">
      <c r="A35" s="57" t="s">
        <v>35</v>
      </c>
      <c r="B35" s="58"/>
      <c r="C35" s="58"/>
      <c r="D35" s="58"/>
      <c r="E35" s="58"/>
      <c r="F35" s="59"/>
      <c r="G35" s="35">
        <f>SUM(G36:G44)</f>
        <v>0</v>
      </c>
    </row>
    <row r="36" spans="1:7" ht="38.25">
      <c r="A36" s="8">
        <v>17</v>
      </c>
      <c r="B36" s="5" t="s">
        <v>53</v>
      </c>
      <c r="C36" s="17" t="s">
        <v>61</v>
      </c>
      <c r="D36" s="5" t="s">
        <v>30</v>
      </c>
      <c r="E36" s="19">
        <f>30+7+9</f>
        <v>46</v>
      </c>
      <c r="F36" s="21"/>
      <c r="G36" s="46">
        <f>+F36*E36</f>
        <v>0</v>
      </c>
    </row>
    <row r="37" spans="1:7" ht="14.25">
      <c r="A37" s="73">
        <v>18</v>
      </c>
      <c r="B37" s="74" t="s">
        <v>33</v>
      </c>
      <c r="C37" s="50" t="s">
        <v>62</v>
      </c>
      <c r="D37" s="74" t="s">
        <v>30</v>
      </c>
      <c r="E37" s="75">
        <v>17</v>
      </c>
      <c r="F37" s="76"/>
      <c r="G37" s="77">
        <f>+F37*E37</f>
        <v>0</v>
      </c>
    </row>
    <row r="38" spans="1:7" ht="14.25">
      <c r="A38" s="73"/>
      <c r="B38" s="74"/>
      <c r="C38" s="53"/>
      <c r="D38" s="74"/>
      <c r="E38" s="75"/>
      <c r="F38" s="76"/>
      <c r="G38" s="77"/>
    </row>
    <row r="39" spans="1:7" ht="38.25">
      <c r="A39" s="8">
        <v>19</v>
      </c>
      <c r="B39" s="5" t="s">
        <v>33</v>
      </c>
      <c r="C39" s="12" t="s">
        <v>64</v>
      </c>
      <c r="D39" s="5" t="s">
        <v>44</v>
      </c>
      <c r="E39" s="19">
        <f>8*6+4</f>
        <v>52</v>
      </c>
      <c r="F39" s="21"/>
      <c r="G39" s="46">
        <f>+F39*E39</f>
        <v>0</v>
      </c>
    </row>
    <row r="40" spans="1:7" ht="51">
      <c r="A40" s="8">
        <v>20</v>
      </c>
      <c r="B40" t="s">
        <v>73</v>
      </c>
      <c r="C40" s="5" t="s">
        <v>65</v>
      </c>
      <c r="D40" s="5" t="s">
        <v>44</v>
      </c>
      <c r="E40" s="21">
        <v>35</v>
      </c>
      <c r="F40" s="21"/>
      <c r="G40" s="46">
        <f>+F40*E40</f>
        <v>0</v>
      </c>
    </row>
    <row r="41" spans="1:7" ht="14.25">
      <c r="A41" s="55">
        <v>21</v>
      </c>
      <c r="B41" s="50" t="s">
        <v>36</v>
      </c>
      <c r="C41" s="50" t="s">
        <v>63</v>
      </c>
      <c r="D41" s="50" t="s">
        <v>30</v>
      </c>
      <c r="E41" s="80">
        <f>25+30+10+6+10+25+7+30</f>
        <v>143</v>
      </c>
      <c r="F41" s="80"/>
      <c r="G41" s="82">
        <f>+F41*E41</f>
        <v>0</v>
      </c>
    </row>
    <row r="42" spans="1:7" ht="14.25">
      <c r="A42" s="56"/>
      <c r="B42" s="51"/>
      <c r="C42" s="51"/>
      <c r="D42" s="51"/>
      <c r="E42" s="81"/>
      <c r="F42" s="81"/>
      <c r="G42" s="83"/>
    </row>
    <row r="43" spans="1:7" ht="14.25">
      <c r="A43" s="64">
        <f>A41+1</f>
        <v>22</v>
      </c>
      <c r="B43" s="65" t="s">
        <v>0</v>
      </c>
      <c r="C43" s="52" t="s">
        <v>11</v>
      </c>
      <c r="D43" s="65" t="s">
        <v>23</v>
      </c>
      <c r="E43" s="66">
        <v>1</v>
      </c>
      <c r="F43" s="66"/>
      <c r="G43" s="67">
        <f>+F43*E43</f>
        <v>0</v>
      </c>
    </row>
    <row r="44" spans="1:7" ht="14.25">
      <c r="A44" s="64"/>
      <c r="B44" s="65"/>
      <c r="C44" s="53"/>
      <c r="D44" s="65"/>
      <c r="E44" s="66"/>
      <c r="F44" s="66"/>
      <c r="G44" s="67"/>
    </row>
    <row r="45" spans="1:7" ht="14.25">
      <c r="A45" s="60" t="s">
        <v>37</v>
      </c>
      <c r="B45" s="61"/>
      <c r="C45" s="61"/>
      <c r="D45" s="61"/>
      <c r="E45" s="61"/>
      <c r="F45" s="61"/>
      <c r="G45" s="33">
        <f>+G35+G23+G4+G2</f>
        <v>0</v>
      </c>
    </row>
    <row r="46" spans="1:7" ht="14.25">
      <c r="A46" s="60" t="s">
        <v>67</v>
      </c>
      <c r="B46" s="61"/>
      <c r="C46" s="61"/>
      <c r="D46" s="61"/>
      <c r="E46" s="61"/>
      <c r="F46" s="61"/>
      <c r="G46" s="33">
        <f>+G45*0.23</f>
        <v>0</v>
      </c>
    </row>
    <row r="47" spans="1:7" ht="15" thickBot="1">
      <c r="A47" s="62" t="s">
        <v>38</v>
      </c>
      <c r="B47" s="63"/>
      <c r="C47" s="63"/>
      <c r="D47" s="63"/>
      <c r="E47" s="63"/>
      <c r="F47" s="63"/>
      <c r="G47" s="36">
        <f>+G46+G45</f>
        <v>0</v>
      </c>
    </row>
    <row r="51" spans="1:7" ht="18.75" thickBot="1">
      <c r="A51" s="68" t="s">
        <v>66</v>
      </c>
      <c r="B51" s="68"/>
      <c r="C51" s="68"/>
      <c r="D51" s="1"/>
      <c r="E51" s="2"/>
      <c r="F51" s="43"/>
      <c r="G51" s="43"/>
    </row>
    <row r="52" spans="1:7" ht="26.25" thickBot="1">
      <c r="A52" s="9" t="s">
        <v>14</v>
      </c>
      <c r="B52" s="10" t="s">
        <v>1</v>
      </c>
      <c r="C52" s="10" t="s">
        <v>15</v>
      </c>
      <c r="D52" s="85" t="s">
        <v>19</v>
      </c>
      <c r="E52" s="86"/>
      <c r="F52" s="44" t="s">
        <v>39</v>
      </c>
      <c r="G52" s="45" t="s">
        <v>40</v>
      </c>
    </row>
    <row r="53" spans="1:7" ht="14.25">
      <c r="A53" s="24" t="s">
        <v>2</v>
      </c>
      <c r="B53" s="25"/>
      <c r="C53" s="25" t="s">
        <v>41</v>
      </c>
      <c r="D53" s="90">
        <f>+G2</f>
        <v>0</v>
      </c>
      <c r="E53" s="87"/>
      <c r="F53" s="39">
        <f>+D53*0.23</f>
        <v>0</v>
      </c>
      <c r="G53" s="37">
        <f>+F53+D53</f>
        <v>0</v>
      </c>
    </row>
    <row r="54" spans="1:7" ht="14.25">
      <c r="A54" s="26" t="s">
        <v>3</v>
      </c>
      <c r="B54" s="27" t="s">
        <v>4</v>
      </c>
      <c r="C54" s="27" t="s">
        <v>42</v>
      </c>
      <c r="D54" s="91">
        <f>+G4</f>
        <v>0</v>
      </c>
      <c r="E54" s="88"/>
      <c r="F54" s="39">
        <f>+D54*0.23</f>
        <v>0</v>
      </c>
      <c r="G54" s="37">
        <f>+F54+D54</f>
        <v>0</v>
      </c>
    </row>
    <row r="55" spans="1:7" ht="14.25">
      <c r="A55" s="26" t="s">
        <v>6</v>
      </c>
      <c r="B55" s="27" t="s">
        <v>5</v>
      </c>
      <c r="C55" s="27" t="s">
        <v>43</v>
      </c>
      <c r="D55" s="91">
        <f>+G23</f>
        <v>0</v>
      </c>
      <c r="E55" s="88"/>
      <c r="F55" s="39">
        <f>+D55*0.23</f>
        <v>0</v>
      </c>
      <c r="G55" s="37">
        <f>+F55+D55</f>
        <v>0</v>
      </c>
    </row>
    <row r="56" spans="1:7" ht="14.25">
      <c r="A56" s="26" t="s">
        <v>9</v>
      </c>
      <c r="B56" s="27" t="s">
        <v>8</v>
      </c>
      <c r="C56" s="27" t="s">
        <v>7</v>
      </c>
      <c r="D56" s="91">
        <f>+G35</f>
        <v>0</v>
      </c>
      <c r="E56" s="88"/>
      <c r="F56" s="39">
        <f>+D56*0.23</f>
        <v>0</v>
      </c>
      <c r="G56" s="37">
        <f>+F56+D56</f>
        <v>0</v>
      </c>
    </row>
    <row r="57" spans="1:7" ht="14.25">
      <c r="A57" s="22" t="s">
        <v>10</v>
      </c>
      <c r="B57" s="23"/>
      <c r="C57" s="23"/>
      <c r="D57" s="92">
        <f>SUM(D53:E56)</f>
        <v>0</v>
      </c>
      <c r="E57" s="89"/>
      <c r="F57" s="39">
        <f>SUM(F53:F56)</f>
        <v>0</v>
      </c>
      <c r="G57" s="38">
        <f>+F57+D57</f>
        <v>0</v>
      </c>
    </row>
  </sheetData>
  <sheetProtection/>
  <mergeCells count="98">
    <mergeCell ref="D53:E53"/>
    <mergeCell ref="D54:E54"/>
    <mergeCell ref="D55:E55"/>
    <mergeCell ref="D56:E56"/>
    <mergeCell ref="D57:E57"/>
    <mergeCell ref="G43:G44"/>
    <mergeCell ref="A45:F45"/>
    <mergeCell ref="A46:F46"/>
    <mergeCell ref="A47:F47"/>
    <mergeCell ref="A51:C51"/>
    <mergeCell ref="D52:E52"/>
    <mergeCell ref="A43:A44"/>
    <mergeCell ref="B43:B44"/>
    <mergeCell ref="C43:C44"/>
    <mergeCell ref="D43:D44"/>
    <mergeCell ref="E43:E44"/>
    <mergeCell ref="F43:F44"/>
    <mergeCell ref="G37:G38"/>
    <mergeCell ref="A41:A42"/>
    <mergeCell ref="B41:B42"/>
    <mergeCell ref="C41:C42"/>
    <mergeCell ref="D41:D42"/>
    <mergeCell ref="E41:E42"/>
    <mergeCell ref="F41:F42"/>
    <mergeCell ref="G41:G42"/>
    <mergeCell ref="A35:F35"/>
    <mergeCell ref="A37:A38"/>
    <mergeCell ref="B37:B38"/>
    <mergeCell ref="C37:C38"/>
    <mergeCell ref="D37:D38"/>
    <mergeCell ref="E37:E38"/>
    <mergeCell ref="F37:F38"/>
    <mergeCell ref="G31:G32"/>
    <mergeCell ref="A31:A32"/>
    <mergeCell ref="B31:B32"/>
    <mergeCell ref="C31:C32"/>
    <mergeCell ref="D31:D32"/>
    <mergeCell ref="E31:E32"/>
    <mergeCell ref="F31:F32"/>
    <mergeCell ref="G27:G28"/>
    <mergeCell ref="A29:A30"/>
    <mergeCell ref="B29:B30"/>
    <mergeCell ref="C29:C30"/>
    <mergeCell ref="D29:D30"/>
    <mergeCell ref="E29:E30"/>
    <mergeCell ref="F29:F30"/>
    <mergeCell ref="G29:G30"/>
    <mergeCell ref="A23:F23"/>
    <mergeCell ref="A27:A28"/>
    <mergeCell ref="B27:B28"/>
    <mergeCell ref="C27:C28"/>
    <mergeCell ref="D27:D28"/>
    <mergeCell ref="E27:E28"/>
    <mergeCell ref="F27:F28"/>
    <mergeCell ref="G21:G22"/>
    <mergeCell ref="A21:A22"/>
    <mergeCell ref="B21:B22"/>
    <mergeCell ref="C21:C22"/>
    <mergeCell ref="D21:D22"/>
    <mergeCell ref="E21:E22"/>
    <mergeCell ref="F21:F22"/>
    <mergeCell ref="A14:A20"/>
    <mergeCell ref="B14:B20"/>
    <mergeCell ref="C14:C20"/>
    <mergeCell ref="D14:D20"/>
    <mergeCell ref="E14:E20"/>
    <mergeCell ref="F14:F20"/>
    <mergeCell ref="G14:G20"/>
    <mergeCell ref="F12:F13"/>
    <mergeCell ref="G12:G13"/>
    <mergeCell ref="G10:G11"/>
    <mergeCell ref="A12:A13"/>
    <mergeCell ref="B12:B13"/>
    <mergeCell ref="C12:C13"/>
    <mergeCell ref="D12:D13"/>
    <mergeCell ref="E12:E13"/>
    <mergeCell ref="F10:F11"/>
    <mergeCell ref="A10:A11"/>
    <mergeCell ref="B10:B11"/>
    <mergeCell ref="C10:C11"/>
    <mergeCell ref="D10:D11"/>
    <mergeCell ref="E10:E11"/>
    <mergeCell ref="G6:G7"/>
    <mergeCell ref="A8:A9"/>
    <mergeCell ref="B8:B9"/>
    <mergeCell ref="C8:C9"/>
    <mergeCell ref="D8:D9"/>
    <mergeCell ref="E8:E9"/>
    <mergeCell ref="F8:F9"/>
    <mergeCell ref="G8:G9"/>
    <mergeCell ref="A2:F2"/>
    <mergeCell ref="A4:F4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tomisadebe</dc:creator>
  <cp:keywords/>
  <dc:description/>
  <cp:lastModifiedBy>Grzegorz Lewowski</cp:lastModifiedBy>
  <cp:lastPrinted>2008-06-04T07:46:02Z</cp:lastPrinted>
  <dcterms:created xsi:type="dcterms:W3CDTF">2008-05-03T19:35:00Z</dcterms:created>
  <dcterms:modified xsi:type="dcterms:W3CDTF">2013-04-27T06:33:30Z</dcterms:modified>
  <cp:category/>
  <cp:version/>
  <cp:contentType/>
  <cp:contentStatus/>
</cp:coreProperties>
</file>